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5決算(委託作成)\10完成\02 附属明細\"/>
    </mc:Choice>
  </mc:AlternateContent>
  <bookViews>
    <workbookView xWindow="480" yWindow="60" windowWidth="18075" windowHeight="9900"/>
  </bookViews>
  <sheets>
    <sheet name="有形固定資産の明細" sheetId="2" r:id="rId1"/>
    <sheet name="有形固定資産に係る行政目的別の明細" sheetId="1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等（借入先別）" sheetId="8" r:id="rId8"/>
    <sheet name="地方債等（利率別）" sheetId="9" r:id="rId9"/>
    <sheet name="地方債等（返済期間別）" sheetId="10" r:id="rId10"/>
    <sheet name="特定の契約条項が付された地方債等の概要" sheetId="11" r:id="rId11"/>
    <sheet name="引当金" sheetId="12" r:id="rId12"/>
    <sheet name="補助金等" sheetId="13" r:id="rId13"/>
    <sheet name="財源" sheetId="14" r:id="rId14"/>
    <sheet name="財源情報" sheetId="15" r:id="rId15"/>
    <sheet name="資金" sheetId="16" r:id="rId16"/>
  </sheets>
  <definedNames>
    <definedName name="_xlnm._FilterDatabase" localSheetId="3" hidden="1">基金!$A$1:$G$56</definedName>
    <definedName name="_xlnm._FilterDatabase" localSheetId="2" hidden="1">投資及び出資金!$A$34:$K$75</definedName>
    <definedName name="_xlnm._FilterDatabase" localSheetId="12" hidden="1">補助金等!$A$5:$E$32</definedName>
    <definedName name="_xlnm.Print_Area" localSheetId="11">引当金!$A$1:$F$13</definedName>
    <definedName name="_xlnm.Print_Area" localSheetId="3">基金!$A$1:$G$61</definedName>
    <definedName name="_xlnm.Print_Area" localSheetId="13">財源!$A$1:$E$20</definedName>
    <definedName name="_xlnm.Print_Area" localSheetId="14">財源情報!$A$1:$G$13</definedName>
    <definedName name="_xlnm.Print_Area" localSheetId="7">'地方債等（借入先別）'!$A$1:$K$21</definedName>
    <definedName name="_xlnm.Print_Area" localSheetId="9">'地方債等（返済期間別）'!$A$1:$J$6</definedName>
    <definedName name="_xlnm.Print_Area" localSheetId="8">'地方債等（利率別）'!$A$1:$I$6</definedName>
    <definedName name="_xlnm.Print_Area" localSheetId="5">長期延滞債権!$A$1:$C$29</definedName>
    <definedName name="_xlnm.Print_Area" localSheetId="2">投資及び出資金!$A$1:$K$79</definedName>
    <definedName name="_xlnm.Print_Area" localSheetId="12">補助金等!$A$1:$E$32</definedName>
    <definedName name="_xlnm.Print_Area" localSheetId="6">未収金!$A$1:$C$37</definedName>
    <definedName name="_xlnm.Print_Titles" localSheetId="3">基金!$1:$5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9" i="16" l="1"/>
  <c r="G20" i="8" l="1"/>
  <c r="C20" i="8"/>
  <c r="K15" i="8"/>
  <c r="J15" i="8"/>
  <c r="I15" i="8"/>
  <c r="H15" i="8"/>
  <c r="H20" i="8" s="1"/>
  <c r="G15" i="8"/>
  <c r="F15" i="8"/>
  <c r="E15" i="8"/>
  <c r="D15" i="8"/>
  <c r="C15" i="8"/>
  <c r="B15" i="8"/>
  <c r="K8" i="8"/>
  <c r="K20" i="8" s="1"/>
  <c r="J8" i="8"/>
  <c r="J20" i="8" s="1"/>
  <c r="I8" i="8"/>
  <c r="I20" i="8" s="1"/>
  <c r="G8" i="8"/>
  <c r="F8" i="8"/>
  <c r="F20" i="8" s="1"/>
  <c r="E8" i="8"/>
  <c r="E20" i="8" s="1"/>
  <c r="D8" i="8"/>
  <c r="D20" i="8" s="1"/>
  <c r="C8" i="8"/>
  <c r="B8" i="8"/>
  <c r="B20" i="8" s="1"/>
  <c r="E15" i="5" l="1"/>
  <c r="D15" i="5"/>
  <c r="C15" i="5"/>
  <c r="B15" i="5"/>
  <c r="F13" i="5"/>
  <c r="F12" i="5"/>
  <c r="F11" i="5"/>
  <c r="F10" i="5"/>
  <c r="F9" i="5"/>
  <c r="F8" i="5"/>
  <c r="F7" i="5"/>
  <c r="F15" i="5" s="1"/>
  <c r="F59" i="4" l="1"/>
  <c r="F61" i="4" s="1"/>
  <c r="F60" i="4"/>
  <c r="F58" i="4"/>
  <c r="F52" i="4"/>
  <c r="G55" i="4"/>
  <c r="B55" i="4"/>
  <c r="F55" i="4" s="1"/>
  <c r="G53" i="4"/>
  <c r="G56" i="4" s="1"/>
  <c r="E53" i="4"/>
  <c r="E56" i="4" s="1"/>
  <c r="D53" i="4"/>
  <c r="D56" i="4" s="1"/>
  <c r="C53" i="4"/>
  <c r="C56" i="4" s="1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B21" i="4"/>
  <c r="F21" i="4" s="1"/>
  <c r="F20" i="4"/>
  <c r="F19" i="4"/>
  <c r="F18" i="4"/>
  <c r="F17" i="4"/>
  <c r="F16" i="4"/>
  <c r="F15" i="4"/>
  <c r="F14" i="4"/>
  <c r="F13" i="4"/>
  <c r="F12" i="4"/>
  <c r="F11" i="4"/>
  <c r="B10" i="4"/>
  <c r="F9" i="4"/>
  <c r="F8" i="4"/>
  <c r="F7" i="4"/>
  <c r="F6" i="4"/>
  <c r="B53" i="4" l="1"/>
  <c r="B56" i="4" s="1"/>
  <c r="F56" i="4" s="1"/>
  <c r="F10" i="4"/>
  <c r="F53" i="4" s="1"/>
  <c r="K74" i="3" l="1"/>
  <c r="B74" i="3"/>
  <c r="I71" i="3"/>
  <c r="J71" i="3" s="1"/>
  <c r="H71" i="3"/>
  <c r="G71" i="3"/>
  <c r="E71" i="3"/>
  <c r="G70" i="3"/>
  <c r="E70" i="3"/>
  <c r="H70" i="3" s="1"/>
  <c r="I70" i="3" s="1"/>
  <c r="J70" i="3" s="1"/>
  <c r="G66" i="3"/>
  <c r="E66" i="3"/>
  <c r="H66" i="3" s="1"/>
  <c r="I66" i="3" s="1"/>
  <c r="J66" i="3" s="1"/>
  <c r="H61" i="3"/>
  <c r="I61" i="3" s="1"/>
  <c r="G61" i="3"/>
  <c r="E61" i="3"/>
  <c r="K58" i="3"/>
  <c r="I57" i="3"/>
  <c r="J57" i="3" s="1"/>
  <c r="H57" i="3"/>
  <c r="G57" i="3"/>
  <c r="E57" i="3"/>
  <c r="G56" i="3"/>
  <c r="E56" i="3"/>
  <c r="H56" i="3" s="1"/>
  <c r="I56" i="3" s="1"/>
  <c r="J56" i="3" s="1"/>
  <c r="G55" i="3"/>
  <c r="E55" i="3"/>
  <c r="H55" i="3" s="1"/>
  <c r="I55" i="3" s="1"/>
  <c r="J55" i="3" s="1"/>
  <c r="H54" i="3"/>
  <c r="I54" i="3" s="1"/>
  <c r="J54" i="3" s="1"/>
  <c r="G54" i="3"/>
  <c r="E54" i="3"/>
  <c r="I53" i="3"/>
  <c r="J53" i="3" s="1"/>
  <c r="H53" i="3"/>
  <c r="G53" i="3"/>
  <c r="E53" i="3"/>
  <c r="G52" i="3"/>
  <c r="E52" i="3"/>
  <c r="H52" i="3" s="1"/>
  <c r="I52" i="3" s="1"/>
  <c r="J52" i="3" s="1"/>
  <c r="G51" i="3"/>
  <c r="E51" i="3"/>
  <c r="H51" i="3" s="1"/>
  <c r="I51" i="3" s="1"/>
  <c r="J51" i="3" s="1"/>
  <c r="H50" i="3"/>
  <c r="I50" i="3" s="1"/>
  <c r="J50" i="3" s="1"/>
  <c r="G50" i="3"/>
  <c r="E50" i="3"/>
  <c r="I49" i="3"/>
  <c r="J49" i="3" s="1"/>
  <c r="H49" i="3"/>
  <c r="G49" i="3"/>
  <c r="E49" i="3"/>
  <c r="E48" i="3"/>
  <c r="B48" i="3"/>
  <c r="K46" i="3"/>
  <c r="K75" i="3" s="1"/>
  <c r="B46" i="3"/>
  <c r="H45" i="3"/>
  <c r="I45" i="3" s="1"/>
  <c r="J45" i="3" s="1"/>
  <c r="G45" i="3"/>
  <c r="E45" i="3"/>
  <c r="I44" i="3"/>
  <c r="J44" i="3" s="1"/>
  <c r="H44" i="3"/>
  <c r="G44" i="3"/>
  <c r="E44" i="3"/>
  <c r="G43" i="3"/>
  <c r="E43" i="3"/>
  <c r="H43" i="3" s="1"/>
  <c r="I43" i="3" s="1"/>
  <c r="J43" i="3" s="1"/>
  <c r="G42" i="3"/>
  <c r="E42" i="3"/>
  <c r="H42" i="3" s="1"/>
  <c r="I42" i="3" s="1"/>
  <c r="J42" i="3" s="1"/>
  <c r="H41" i="3"/>
  <c r="I41" i="3" s="1"/>
  <c r="J41" i="3" s="1"/>
  <c r="G41" i="3"/>
  <c r="E41" i="3"/>
  <c r="I40" i="3"/>
  <c r="J40" i="3" s="1"/>
  <c r="H40" i="3"/>
  <c r="G40" i="3"/>
  <c r="E40" i="3"/>
  <c r="G39" i="3"/>
  <c r="E39" i="3"/>
  <c r="H39" i="3" s="1"/>
  <c r="I39" i="3" s="1"/>
  <c r="J39" i="3" s="1"/>
  <c r="J38" i="3"/>
  <c r="G38" i="3"/>
  <c r="E38" i="3"/>
  <c r="H38" i="3" s="1"/>
  <c r="G37" i="3"/>
  <c r="E37" i="3"/>
  <c r="H37" i="3" s="1"/>
  <c r="I37" i="3" s="1"/>
  <c r="J37" i="3" s="1"/>
  <c r="H36" i="3"/>
  <c r="I36" i="3" s="1"/>
  <c r="G36" i="3"/>
  <c r="E36" i="3"/>
  <c r="J31" i="3"/>
  <c r="J30" i="3"/>
  <c r="B30" i="3"/>
  <c r="B31" i="3" s="1"/>
  <c r="G29" i="3"/>
  <c r="E29" i="3"/>
  <c r="H29" i="3" s="1"/>
  <c r="I29" i="3" s="1"/>
  <c r="G28" i="3"/>
  <c r="E28" i="3"/>
  <c r="H28" i="3" s="1"/>
  <c r="I28" i="3" s="1"/>
  <c r="I30" i="3" s="1"/>
  <c r="E27" i="3"/>
  <c r="J26" i="3"/>
  <c r="B26" i="3"/>
  <c r="G25" i="3"/>
  <c r="E25" i="3"/>
  <c r="H25" i="3" s="1"/>
  <c r="I25" i="3" s="1"/>
  <c r="E24" i="3"/>
  <c r="B24" i="3"/>
  <c r="G23" i="3"/>
  <c r="E23" i="3"/>
  <c r="H23" i="3" s="1"/>
  <c r="B23" i="3"/>
  <c r="H22" i="3"/>
  <c r="I22" i="3" s="1"/>
  <c r="G22" i="3"/>
  <c r="E22" i="3"/>
  <c r="H21" i="3"/>
  <c r="I21" i="3" s="1"/>
  <c r="G21" i="3"/>
  <c r="E21" i="3"/>
  <c r="G20" i="3"/>
  <c r="E20" i="3"/>
  <c r="H20" i="3" s="1"/>
  <c r="G19" i="3"/>
  <c r="E19" i="3"/>
  <c r="H19" i="3" s="1"/>
  <c r="I19" i="3" s="1"/>
  <c r="G18" i="3"/>
  <c r="E18" i="3"/>
  <c r="H18" i="3" s="1"/>
  <c r="I18" i="3" s="1"/>
  <c r="J16" i="3"/>
  <c r="B16" i="3"/>
  <c r="G15" i="3"/>
  <c r="E15" i="3"/>
  <c r="H15" i="3" s="1"/>
  <c r="I15" i="3" s="1"/>
  <c r="I16" i="3" s="1"/>
  <c r="H10" i="3"/>
  <c r="E8" i="3"/>
  <c r="F8" i="3" s="1"/>
  <c r="F10" i="3" s="1"/>
  <c r="D8" i="3"/>
  <c r="G8" i="3" s="1"/>
  <c r="G10" i="3" s="1"/>
  <c r="I74" i="3" l="1"/>
  <c r="J74" i="3" s="1"/>
  <c r="J61" i="3"/>
  <c r="J78" i="3"/>
  <c r="J36" i="3"/>
  <c r="J46" i="3" s="1"/>
  <c r="I46" i="3"/>
  <c r="I23" i="3"/>
  <c r="H48" i="3"/>
  <c r="I48" i="3" s="1"/>
  <c r="D10" i="3"/>
  <c r="G48" i="3"/>
  <c r="G24" i="3"/>
  <c r="H24" i="3" s="1"/>
  <c r="I24" i="3" s="1"/>
  <c r="B58" i="3"/>
  <c r="B75" i="3" s="1"/>
  <c r="I58" i="3" l="1"/>
  <c r="I79" i="3" s="1"/>
  <c r="J48" i="3"/>
  <c r="J58" i="3" s="1"/>
  <c r="J75" i="3" s="1"/>
  <c r="I26" i="3"/>
  <c r="I31" i="3" s="1"/>
  <c r="J77" i="3"/>
  <c r="J79" i="3" s="1"/>
  <c r="I75" i="3"/>
  <c r="I77" i="3"/>
  <c r="I78" i="3"/>
</calcChain>
</file>

<file path=xl/sharedStrings.xml><?xml version="1.0" encoding="utf-8"?>
<sst xmlns="http://schemas.openxmlformats.org/spreadsheetml/2006/main" count="1309" uniqueCount="435">
  <si>
    <t>有形固定資産に係る行政目的別の明細</t>
  </si>
  <si>
    <t>自治体名：小松市</t>
  </si>
  <si>
    <t>年度：令和5年度</t>
  </si>
  <si>
    <t>会計：一般会計等</t>
  </si>
  <si>
    <t>（単位：円）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</si>
  <si>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</si>
  <si>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</si>
  <si>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</si>
  <si>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</si>
  <si>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</si>
  <si>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</si>
  <si>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</si>
  <si>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</si>
  <si>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</si>
  <si>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合計</t>
  </si>
  <si>
    <t>事業用資産</t>
  </si>
  <si>
    <t>　土地</t>
  </si>
  <si>
    <t>　立木竹</t>
  </si>
  <si>
    <t>-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</si>
  <si>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</si>
  <si>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</si>
  <si>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</si>
  <si>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</si>
  <si>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</si>
  <si>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</si>
  <si>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</si>
  <si>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</si>
  <si>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</si>
  <si>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</si>
  <si>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</si>
  <si>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</si>
  <si>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</si>
  <si>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</si>
  <si>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</si>
  <si>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</si>
  <si>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</si>
  <si>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</si>
  <si>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</si>
  <si>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</si>
  <si>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</si>
  <si>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</si>
  <si>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</si>
  <si>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</si>
  <si>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</si>
  <si>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</si>
  <si>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</si>
  <si>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</si>
  <si>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</si>
  <si>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</si>
  <si>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</si>
  <si>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</si>
  <si>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</si>
  <si>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</si>
  <si>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</si>
  <si>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</si>
  <si>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</si>
  <si>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</si>
  <si>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</si>
  <si>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</si>
  <si>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</si>
  <si>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</si>
  <si>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</si>
  <si>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</si>
  <si>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</si>
  <si>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</si>
  <si>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</si>
  <si>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</si>
  <si>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</si>
  <si>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</si>
  <si>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</si>
  <si>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</si>
  <si>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</si>
  <si>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</si>
  <si>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</si>
  <si>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</si>
  <si>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</si>
  <si>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</si>
  <si>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</si>
  <si>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</si>
  <si>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</si>
  <si>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</si>
  <si>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</si>
  <si>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</si>
  <si>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</si>
  <si>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投資及び出資金の明細</t>
  </si>
  <si>
    <t>自治体名：小松市</t>
    <rPh sb="5" eb="7">
      <t>コマツ</t>
    </rPh>
    <rPh sb="7" eb="8">
      <t>シ</t>
    </rPh>
    <phoneticPr fontId="5"/>
  </si>
  <si>
    <t>年度：令和５年度</t>
    <rPh sb="3" eb="5">
      <t>レイワ</t>
    </rPh>
    <phoneticPr fontId="5"/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</si>
  <si>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5"/>
  </si>
  <si>
    <t>市場価格のあるもの</t>
  </si>
  <si>
    <t>(単位：円)</t>
    <rPh sb="4" eb="5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</si>
  <si>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</si>
  <si>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</si>
  <si>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</si>
  <si>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</si>
  <si>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</si>
  <si>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</si>
  <si>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</si>
  <si>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</si>
  <si>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【有価証券】</t>
    <rPh sb="1" eb="3">
      <t>ユウカ</t>
    </rPh>
    <rPh sb="3" eb="5">
      <t>ショウケン</t>
    </rPh>
    <phoneticPr fontId="5"/>
  </si>
  <si>
    <t>大同工業(株)</t>
    <rPh sb="0" eb="2">
      <t>ダイドウ</t>
    </rPh>
    <rPh sb="2" eb="4">
      <t>コウギョウ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</si>
  <si>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</si>
  <si>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</si>
  <si>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</si>
  <si>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</si>
  <si>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</si>
  <si>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</si>
  <si>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</si>
  <si>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</si>
  <si>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</si>
  <si>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</si>
  <si>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(株)こまつ賑わいセンター</t>
    <rPh sb="6" eb="7">
      <t>ニギ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</si>
  <si>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</si>
  <si>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【出資金】</t>
    <rPh sb="1" eb="4">
      <t>シュッシキン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</si>
  <si>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</si>
  <si>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</si>
  <si>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</si>
  <si>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-</t>
    <phoneticPr fontId="5"/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</si>
  <si>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</si>
  <si>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</si>
  <si>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</si>
  <si>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</si>
  <si>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</si>
  <si>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出資金　　小計</t>
    <rPh sb="0" eb="3">
      <t>シュッシキン</t>
    </rPh>
    <rPh sb="5" eb="7">
      <t>ショウケイ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</si>
  <si>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</si>
  <si>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</si>
  <si>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小計</t>
    <rPh sb="0" eb="2">
      <t>ショウケイ</t>
    </rPh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</si>
  <si>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</si>
  <si>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</si>
  <si>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</si>
  <si>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</si>
  <si>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北陸エアターミナルビル(株)</t>
    <rPh sb="0" eb="2">
      <t>ホクリク</t>
    </rPh>
    <phoneticPr fontId="5"/>
  </si>
  <si>
    <t>北陸鉄道(株)</t>
    <rPh sb="0" eb="2">
      <t>ホクリク</t>
    </rPh>
    <rPh sb="2" eb="4">
      <t>テツドウ</t>
    </rPh>
    <phoneticPr fontId="5"/>
  </si>
  <si>
    <t>北国リゾート開発(株)</t>
    <rPh sb="0" eb="2">
      <t>ホッコク</t>
    </rPh>
    <rPh sb="6" eb="8">
      <t>カイハツ</t>
    </rPh>
    <phoneticPr fontId="5"/>
  </si>
  <si>
    <t>(株)エフエム石川</t>
    <rPh sb="7" eb="9">
      <t>イシカワ</t>
    </rPh>
    <phoneticPr fontId="5"/>
  </si>
  <si>
    <t>(株)テレビ小松</t>
    <rPh sb="6" eb="8">
      <t>コマツ</t>
    </rPh>
    <phoneticPr fontId="5"/>
  </si>
  <si>
    <t>(株)北陸メディアセンター</t>
    <rPh sb="3" eb="5">
      <t>ホクリク</t>
    </rPh>
    <phoneticPr fontId="5"/>
  </si>
  <si>
    <t>(株)ラジオこまつ</t>
  </si>
  <si>
    <t>北陸放送(株)</t>
    <rPh sb="0" eb="2">
      <t>ホクリク</t>
    </rPh>
    <rPh sb="2" eb="4">
      <t>ホウソウ</t>
    </rPh>
    <phoneticPr fontId="5"/>
  </si>
  <si>
    <t>北国不動産(株)</t>
    <rPh sb="0" eb="2">
      <t>ホッコク</t>
    </rPh>
    <rPh sb="2" eb="5">
      <t>フドウサン</t>
    </rPh>
    <phoneticPr fontId="5"/>
  </si>
  <si>
    <t>ＩＲいしかわ鉄道(株)</t>
    <rPh sb="6" eb="8">
      <t>テツドウ</t>
    </rPh>
    <phoneticPr fontId="5"/>
  </si>
  <si>
    <t>かが森林組合</t>
    <rPh sb="2" eb="4">
      <t>シンリン</t>
    </rPh>
    <rPh sb="4" eb="6">
      <t>クミアイ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</si>
  <si>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</si>
  <si>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</si>
  <si>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</si>
  <si>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</si>
  <si>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</si>
  <si>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</si>
  <si>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</si>
  <si>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</si>
  <si>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</si>
  <si>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</si>
  <si>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</si>
  <si>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（財）石川県中央地場産業振興センター</t>
    <rPh sb="1" eb="2">
      <t>ザイ</t>
    </rPh>
    <rPh sb="3" eb="6">
      <t>イシカワケン</t>
    </rPh>
    <rPh sb="6" eb="8">
      <t>チュウオウ</t>
    </rPh>
    <rPh sb="8" eb="10">
      <t>ジバ</t>
    </rPh>
    <rPh sb="10" eb="12">
      <t>サンギョウ</t>
    </rPh>
    <rPh sb="12" eb="14">
      <t>シンコウ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</si>
  <si>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</si>
  <si>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</si>
  <si>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</si>
  <si>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</si>
  <si>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（財）石川県腎臓バンク</t>
    <rPh sb="3" eb="6">
      <t>イシカワケン</t>
    </rPh>
    <rPh sb="6" eb="8">
      <t>ジンゾウ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</si>
  <si>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</si>
  <si>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</si>
  <si>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</si>
  <si>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（財）いしかわまちづくりセンター</t>
    <rPh sb="1" eb="2">
      <t>ザイ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</si>
  <si>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</si>
  <si>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合計</t>
    <rPh sb="0" eb="2">
      <t>ゴウケイ</t>
    </rPh>
    <phoneticPr fontId="5"/>
  </si>
  <si>
    <t>ＢＳ計上　合計</t>
    <rPh sb="2" eb="4">
      <t>ケイジョウ</t>
    </rPh>
    <rPh sb="5" eb="7">
      <t>ゴウケイ</t>
    </rPh>
    <phoneticPr fontId="5"/>
  </si>
  <si>
    <t>有価証券　合計</t>
    <rPh sb="0" eb="2">
      <t>ユウカ</t>
    </rPh>
    <rPh sb="2" eb="4">
      <t>ショウケン</t>
    </rPh>
    <phoneticPr fontId="5"/>
  </si>
  <si>
    <t>出資金　合計</t>
    <rPh sb="0" eb="3">
      <t>シュッシキン</t>
    </rPh>
    <phoneticPr fontId="5"/>
  </si>
  <si>
    <t>基金の明細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</si>
  <si>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12"/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</si>
  <si>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</si>
  <si>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</si>
  <si>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</si>
  <si>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</si>
  <si>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</si>
  <si>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</si>
  <si>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</si>
  <si>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地域経済活性化対策基金</t>
    <rPh sb="9" eb="11">
      <t>キキン</t>
    </rPh>
    <phoneticPr fontId="14"/>
  </si>
  <si>
    <t>国府台基金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</si>
  <si>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</si>
  <si>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ＳＤＧｓこまつ未来基金</t>
    <rPh sb="7" eb="9">
      <t>ミライ</t>
    </rPh>
    <rPh sb="9" eb="11">
      <t>キキン</t>
    </rPh>
    <phoneticPr fontId="5"/>
  </si>
  <si>
    <t>花のまちづくり応援金</t>
    <phoneticPr fontId="5"/>
  </si>
  <si>
    <t>社会福祉基金</t>
  </si>
  <si>
    <t>社会福祉基金（小松サン・アビリティ－ズ整備）</t>
    <rPh sb="7" eb="9">
      <t>コマツ</t>
    </rPh>
    <rPh sb="19" eb="21">
      <t>セイビ</t>
    </rPh>
    <phoneticPr fontId="5"/>
  </si>
  <si>
    <t>すこやかこまつ推進基金</t>
    <rPh sb="7" eb="9">
      <t>スイシン</t>
    </rPh>
    <rPh sb="9" eb="11">
      <t>キキン</t>
    </rPh>
    <phoneticPr fontId="14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</si>
  <si>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4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</si>
  <si>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5"/>
  </si>
  <si>
    <t>子ども・子育て応援基金（不妊・不育治療支援）</t>
    <rPh sb="0" eb="1">
      <t>コ</t>
    </rPh>
    <rPh sb="4" eb="6">
      <t>コソダ</t>
    </rPh>
    <rPh sb="7" eb="9">
      <t>オウエン</t>
    </rPh>
    <rPh sb="9" eb="11">
      <t>キキン</t>
    </rPh>
    <rPh sb="12" eb="14">
      <t>フニン</t>
    </rPh>
    <rPh sb="15" eb="17">
      <t>フイク</t>
    </rPh>
    <rPh sb="17" eb="19">
      <t>チリョウ</t>
    </rPh>
    <rPh sb="19" eb="21">
      <t>シエン</t>
    </rPh>
    <phoneticPr fontId="14"/>
  </si>
  <si>
    <t>子ども・子育て応援基金（子どもの任意予防接種助成）</t>
    <rPh sb="0" eb="1">
      <t>コ</t>
    </rPh>
    <rPh sb="4" eb="6">
      <t>コソダ</t>
    </rPh>
    <rPh sb="7" eb="9">
      <t>オウエン</t>
    </rPh>
    <rPh sb="9" eb="11">
      <t>キキン</t>
    </rPh>
    <rPh sb="12" eb="13">
      <t>コ</t>
    </rPh>
    <rPh sb="16" eb="18">
      <t>ニンイ</t>
    </rPh>
    <rPh sb="18" eb="20">
      <t>ヨボウ</t>
    </rPh>
    <rPh sb="20" eb="22">
      <t>セッシュ</t>
    </rPh>
    <rPh sb="22" eb="24">
      <t>ジョセイ</t>
    </rPh>
    <phoneticPr fontId="14"/>
  </si>
  <si>
    <t>子ども・子育て応援基金（こども医療費）</t>
    <rPh sb="0" eb="1">
      <t>コ</t>
    </rPh>
    <rPh sb="4" eb="6">
      <t>コソダ</t>
    </rPh>
    <rPh sb="7" eb="9">
      <t>オウエン</t>
    </rPh>
    <rPh sb="9" eb="11">
      <t>キキン</t>
    </rPh>
    <rPh sb="15" eb="18">
      <t>イリョウヒ</t>
    </rPh>
    <phoneticPr fontId="14"/>
  </si>
  <si>
    <t>子ども・子育て応援基金（学校給食）</t>
    <rPh sb="0" eb="1">
      <t>コ</t>
    </rPh>
    <rPh sb="4" eb="6">
      <t>コソダ</t>
    </rPh>
    <rPh sb="7" eb="9">
      <t>オウエン</t>
    </rPh>
    <rPh sb="9" eb="11">
      <t>キキン</t>
    </rPh>
    <rPh sb="12" eb="14">
      <t>ガッコウ</t>
    </rPh>
    <rPh sb="14" eb="16">
      <t>キュウショク</t>
    </rPh>
    <phoneticPr fontId="14"/>
  </si>
  <si>
    <t>エコロジーパークこまつ基金</t>
    <rPh sb="11" eb="13">
      <t>キキン</t>
    </rPh>
    <phoneticPr fontId="14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</si>
  <si>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4"/>
  </si>
  <si>
    <t>森林環境保全基金（森林環境譲与税）</t>
    <rPh sb="0" eb="2">
      <t>シンリン</t>
    </rPh>
    <rPh sb="2" eb="4">
      <t>カンキョウ</t>
    </rPh>
    <rPh sb="4" eb="6">
      <t>ホゼン</t>
    </rPh>
    <rPh sb="6" eb="8">
      <t>キキン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</si>
  <si>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森林環境保全基金（森づくりGCF）</t>
    <rPh sb="0" eb="2">
      <t>シンリン</t>
    </rPh>
    <rPh sb="2" eb="4">
      <t>カンキョウ</t>
    </rPh>
    <rPh sb="4" eb="6">
      <t>ホゼン</t>
    </rPh>
    <rPh sb="6" eb="8">
      <t>キキン</t>
    </rPh>
    <rPh sb="9" eb="10">
      <t>モリ</t>
    </rPh>
    <phoneticPr fontId="5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</si>
  <si>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4"/>
  </si>
  <si>
    <t>温泉基金</t>
    <phoneticPr fontId="5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</si>
  <si>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4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</si>
  <si>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4"/>
  </si>
  <si>
    <t>消防奨励基金</t>
    <rPh sb="0" eb="2">
      <t>ショウボウ</t>
    </rPh>
    <rPh sb="2" eb="4">
      <t>ショウレイ</t>
    </rPh>
    <rPh sb="4" eb="6">
      <t>キキン</t>
    </rPh>
    <phoneticPr fontId="14"/>
  </si>
  <si>
    <t>奨学金基金</t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</si>
  <si>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</si>
  <si>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</si>
  <si>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4"/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</si>
  <si>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4"/>
  </si>
  <si>
    <t>未来教育推進基金（GIGA）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</si>
  <si>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未来教育推進基金（ALT）</t>
    <rPh sb="0" eb="2">
      <t>ミライ</t>
    </rPh>
    <rPh sb="2" eb="4">
      <t>キョウイク</t>
    </rPh>
    <rPh sb="4" eb="6">
      <t>スイシン</t>
    </rPh>
    <rPh sb="6" eb="8">
      <t>キキン</t>
    </rPh>
    <phoneticPr fontId="14"/>
  </si>
  <si>
    <t>未来教育推進基金（学習支援員）</t>
    <rPh sb="0" eb="2">
      <t>ミライ</t>
    </rPh>
    <rPh sb="2" eb="4">
      <t>キョウイク</t>
    </rPh>
    <rPh sb="4" eb="6">
      <t>スイシン</t>
    </rPh>
    <rPh sb="6" eb="8">
      <t>キキン</t>
    </rPh>
    <rPh sb="9" eb="11">
      <t>ガクシュウ</t>
    </rPh>
    <rPh sb="11" eb="13">
      <t>シエン</t>
    </rPh>
    <rPh sb="13" eb="14">
      <t>イン</t>
    </rPh>
    <phoneticPr fontId="14"/>
  </si>
  <si>
    <t>未来教育推進基金（特別支援教育支援員）</t>
    <rPh sb="0" eb="2">
      <t>ミライ</t>
    </rPh>
    <rPh sb="2" eb="4">
      <t>キョウイク</t>
    </rPh>
    <rPh sb="4" eb="6">
      <t>スイシン</t>
    </rPh>
    <rPh sb="6" eb="8">
      <t>キキン</t>
    </rPh>
    <rPh sb="9" eb="11">
      <t>トクベツ</t>
    </rPh>
    <rPh sb="11" eb="13">
      <t>シエン</t>
    </rPh>
    <rPh sb="13" eb="15">
      <t>キョウイク</t>
    </rPh>
    <rPh sb="15" eb="17">
      <t>シエン</t>
    </rPh>
    <rPh sb="17" eb="18">
      <t>イン</t>
    </rPh>
    <phoneticPr fontId="14"/>
  </si>
  <si>
    <t>未来教育推進基金（デジタル教材）</t>
    <rPh sb="0" eb="2">
      <t>ミライ</t>
    </rPh>
    <rPh sb="2" eb="4">
      <t>キョウイク</t>
    </rPh>
    <rPh sb="4" eb="6">
      <t>スイシン</t>
    </rPh>
    <rPh sb="6" eb="8">
      <t>キキン</t>
    </rPh>
    <rPh sb="13" eb="15">
      <t>キョウザイ</t>
    </rPh>
    <phoneticPr fontId="14"/>
  </si>
  <si>
    <t>文化振興基金</t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</si>
  <si>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5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</si>
  <si>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5"/>
  </si>
  <si>
    <t>文化振興基金（フローラルこまつ応援金）</t>
    <rPh sb="15" eb="17">
      <t>オウエン</t>
    </rPh>
    <rPh sb="17" eb="18">
      <t>キン</t>
    </rPh>
    <phoneticPr fontId="15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</si>
  <si>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4"/>
  </si>
  <si>
    <t>社会教育振興基金（図書費）</t>
    <rPh sb="0" eb="2">
      <t>シャカイ</t>
    </rPh>
    <rPh sb="2" eb="4">
      <t>キョウイク</t>
    </rPh>
    <rPh sb="4" eb="6">
      <t>シンコウ</t>
    </rPh>
    <rPh sb="6" eb="8">
      <t>キキン</t>
    </rPh>
    <rPh sb="9" eb="11">
      <t>トショ</t>
    </rPh>
    <rPh sb="11" eb="12">
      <t>ヒ</t>
    </rPh>
    <phoneticPr fontId="14"/>
  </si>
  <si>
    <t>社会教育振興基金（未来型図書館）</t>
    <rPh sb="0" eb="2">
      <t>シャカイ</t>
    </rPh>
    <rPh sb="2" eb="4">
      <t>キョウイク</t>
    </rPh>
    <rPh sb="4" eb="6">
      <t>シンコウ</t>
    </rPh>
    <rPh sb="6" eb="8">
      <t>キキン</t>
    </rPh>
    <rPh sb="9" eb="11">
      <t>ミライ</t>
    </rPh>
    <rPh sb="11" eb="12">
      <t>ガタ</t>
    </rPh>
    <rPh sb="12" eb="15">
      <t>トショカン</t>
    </rPh>
    <phoneticPr fontId="14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</si>
  <si>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</si>
  <si>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</si>
  <si>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4"/>
  </si>
  <si>
    <t>ふるさとこまつ応援寄附金</t>
    <rPh sb="7" eb="9">
      <t>オウエン</t>
    </rPh>
    <rPh sb="9" eb="12">
      <t>キフキン</t>
    </rPh>
    <phoneticPr fontId="5"/>
  </si>
  <si>
    <t>退職者寄附金</t>
    <rPh sb="0" eb="3">
      <t>タイショクシャ</t>
    </rPh>
    <rPh sb="3" eb="6">
      <t>キフキン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</si>
  <si>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</si>
  <si>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5"/>
  </si>
  <si>
    <t>減債基金（長期）</t>
    <rPh sb="0" eb="2">
      <t>ゲンサイ</t>
    </rPh>
    <rPh sb="2" eb="4">
      <t>キキン</t>
    </rPh>
    <rPh sb="5" eb="7">
      <t>チョウキ</t>
    </rPh>
    <phoneticPr fontId="5"/>
  </si>
  <si>
    <t>その他基金（長期）</t>
    <rPh sb="2" eb="3">
      <t>タ</t>
    </rPh>
    <rPh sb="3" eb="5">
      <t>キキン</t>
    </rPh>
    <rPh sb="6" eb="8">
      <t>チョウキ</t>
    </rPh>
    <phoneticPr fontId="5"/>
  </si>
  <si>
    <t>財政調整基金（流動）</t>
    <rPh sb="0" eb="2">
      <t>ザイセイ</t>
    </rPh>
    <rPh sb="2" eb="4">
      <t>チョウセイ</t>
    </rPh>
    <rPh sb="4" eb="6">
      <t>キキン</t>
    </rPh>
    <rPh sb="7" eb="9">
      <t>リュウドウ</t>
    </rPh>
    <phoneticPr fontId="5"/>
  </si>
  <si>
    <t>合計</t>
    <rPh sb="0" eb="2">
      <t>ゴウケイケイ</t>
    </rPh>
    <phoneticPr fontId="5"/>
  </si>
  <si>
    <t>貸付金の明細</t>
  </si>
  <si>
    <t>自治体名：小松市</t>
    <rPh sb="5" eb="8">
      <t>コマツシ</t>
    </rPh>
    <phoneticPr fontId="5"/>
  </si>
  <si>
    <t>年度：令和５年度</t>
    <rPh sb="3" eb="5">
      <t>レイワ</t>
    </rPh>
    <rPh sb="6" eb="7">
      <t>ネン</t>
    </rPh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</si>
  <si>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</si>
  <si>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</si>
  <si>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</si>
  <si>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</si>
  <si>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</si>
  <si>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</si>
  <si>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18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</si>
  <si>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18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</si>
  <si>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18"/>
  </si>
  <si>
    <t>小松市奨学金貸与金</t>
    <rPh sb="0" eb="2">
      <t>コマツ</t>
    </rPh>
    <rPh sb="2" eb="3">
      <t>シ</t>
    </rPh>
    <rPh sb="3" eb="6">
      <t>ショウガクキン</t>
    </rPh>
    <rPh sb="6" eb="8">
      <t>タイヨ</t>
    </rPh>
    <rPh sb="8" eb="9">
      <t>キン</t>
    </rPh>
    <phoneticPr fontId="16"/>
  </si>
  <si>
    <t>産業団地事業特別会計</t>
    <rPh sb="0" eb="2">
      <t>サンギョウ</t>
    </rPh>
    <rPh sb="2" eb="4">
      <t>ダンチ</t>
    </rPh>
    <rPh sb="4" eb="6">
      <t>ジギョウ</t>
    </rPh>
    <rPh sb="6" eb="8">
      <t>トクベツ</t>
    </rPh>
    <rPh sb="8" eb="10">
      <t>カイケイ</t>
    </rPh>
    <phoneticPr fontId="18"/>
  </si>
  <si>
    <t>今江町町内会</t>
    <rPh sb="0" eb="2">
      <t>イマエ</t>
    </rPh>
    <rPh sb="2" eb="3">
      <t>マチ</t>
    </rPh>
    <rPh sb="3" eb="5">
      <t>チョウナイ</t>
    </rPh>
    <rPh sb="5" eb="6">
      <t>カイ</t>
    </rPh>
    <phoneticPr fontId="16"/>
  </si>
  <si>
    <t>災害援護資金</t>
    <rPh sb="0" eb="2">
      <t>サイガイ</t>
    </rPh>
    <rPh sb="2" eb="4">
      <t>エンゴ</t>
    </rPh>
    <rPh sb="4" eb="6">
      <t>シキン</t>
    </rPh>
    <phoneticPr fontId="16"/>
  </si>
  <si>
    <t>合計</t>
    <phoneticPr fontId="5"/>
  </si>
  <si>
    <t>長期延滞債権の明細</t>
  </si>
  <si>
    <t>徴収不能引当金計上額</t>
  </si>
  <si>
    <t>【貸付金】</t>
  </si>
  <si>
    <t>　　　該当なし</t>
    <rPh sb="3" eb="5">
      <t>ガイトウ</t>
    </rPh>
    <phoneticPr fontId="5"/>
  </si>
  <si>
    <t>小計</t>
  </si>
  <si>
    <t>【未収金】</t>
    <rPh sb="1" eb="4">
      <t>ミシュウキン</t>
    </rPh>
    <phoneticPr fontId="5"/>
  </si>
  <si>
    <t>税等未収金</t>
    <rPh sb="0" eb="2">
      <t>ゼイトウ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</si>
  <si>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</si>
  <si>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</si>
  <si>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固定資産税</t>
    <rPh sb="3" eb="5">
      <t>コテイ</t>
    </rPh>
    <rPh sb="5" eb="8">
      <t>シサンゼイ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</si>
  <si>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</si>
  <si>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</si>
  <si>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</si>
  <si>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小計</t>
    <phoneticPr fontId="5"/>
  </si>
  <si>
    <t>〈未収金〉</t>
    <rPh sb="1" eb="3">
      <t>ミシュウ</t>
    </rPh>
    <phoneticPr fontId="5"/>
  </si>
  <si>
    <t>児童福祉費雑入</t>
    <rPh sb="0" eb="2">
      <t>ジドウ</t>
    </rPh>
    <rPh sb="2" eb="4">
      <t>フクシ</t>
    </rPh>
    <rPh sb="4" eb="5">
      <t>ヒ</t>
    </rPh>
    <rPh sb="5" eb="6">
      <t>ザツ</t>
    </rPh>
    <rPh sb="6" eb="7">
      <t>イ</t>
    </rPh>
    <phoneticPr fontId="5"/>
  </si>
  <si>
    <t>保健体育費雑入</t>
    <rPh sb="5" eb="6">
      <t>ザツ</t>
    </rPh>
    <rPh sb="6" eb="7">
      <t>イ</t>
    </rPh>
    <phoneticPr fontId="5"/>
  </si>
  <si>
    <t>社会教育費雑入</t>
    <rPh sb="0" eb="2">
      <t>シャカイ</t>
    </rPh>
    <rPh sb="2" eb="4">
      <t>キョウイク</t>
    </rPh>
    <rPh sb="4" eb="5">
      <t>ヒ</t>
    </rPh>
    <rPh sb="5" eb="6">
      <t>ザツ</t>
    </rPh>
    <rPh sb="6" eb="7">
      <t>イ</t>
    </rPh>
    <phoneticPr fontId="5"/>
  </si>
  <si>
    <t>社会教育使用料</t>
    <rPh sb="0" eb="2">
      <t>シャカイ</t>
    </rPh>
    <rPh sb="2" eb="4">
      <t>キョウイク</t>
    </rPh>
    <rPh sb="4" eb="6">
      <t>シヨウ</t>
    </rPh>
    <rPh sb="6" eb="7">
      <t>リョウ</t>
    </rPh>
    <phoneticPr fontId="5"/>
  </si>
  <si>
    <t>児童福祉手数料</t>
    <rPh sb="0" eb="2">
      <t>ジドウ</t>
    </rPh>
    <rPh sb="2" eb="4">
      <t>フクシ</t>
    </rPh>
    <rPh sb="4" eb="6">
      <t>テスウ</t>
    </rPh>
    <rPh sb="6" eb="7">
      <t>リョウ</t>
    </rPh>
    <phoneticPr fontId="5"/>
  </si>
  <si>
    <t>清掃手数料</t>
    <rPh sb="0" eb="2">
      <t>セイソウ</t>
    </rPh>
    <rPh sb="2" eb="4">
      <t>テスウ</t>
    </rPh>
    <rPh sb="4" eb="5">
      <t>リョウ</t>
    </rPh>
    <phoneticPr fontId="5"/>
  </si>
  <si>
    <t>総務管理手数料</t>
    <rPh sb="0" eb="2">
      <t>ソウム</t>
    </rPh>
    <rPh sb="2" eb="4">
      <t>カンリ</t>
    </rPh>
    <rPh sb="4" eb="7">
      <t>テスウリョウ</t>
    </rPh>
    <phoneticPr fontId="5"/>
  </si>
  <si>
    <t>財産貸付収入</t>
    <rPh sb="0" eb="2">
      <t>ザイサン</t>
    </rPh>
    <rPh sb="2" eb="4">
      <t>カシツケ</t>
    </rPh>
    <rPh sb="4" eb="6">
      <t>シュウニュウ</t>
    </rPh>
    <phoneticPr fontId="5"/>
  </si>
  <si>
    <t>雑入</t>
    <rPh sb="0" eb="1">
      <t>ザツ</t>
    </rPh>
    <rPh sb="1" eb="2">
      <t>ニュウ</t>
    </rPh>
    <phoneticPr fontId="5"/>
  </si>
  <si>
    <t>小計</t>
    <rPh sb="0" eb="1">
      <t>ショウ</t>
    </rPh>
    <rPh sb="1" eb="2">
      <t>ケイ</t>
    </rPh>
    <phoneticPr fontId="5"/>
  </si>
  <si>
    <t>【公共下水道事業特別会計】</t>
    <rPh sb="1" eb="3">
      <t>コウキョウ</t>
    </rPh>
    <rPh sb="3" eb="4">
      <t>シタ</t>
    </rPh>
    <rPh sb="4" eb="6">
      <t>スイドウ</t>
    </rPh>
    <rPh sb="6" eb="8">
      <t>ジギョウ</t>
    </rPh>
    <rPh sb="8" eb="10">
      <t>トクベツ</t>
    </rPh>
    <rPh sb="10" eb="12">
      <t>カイケイ</t>
    </rPh>
    <phoneticPr fontId="5"/>
  </si>
  <si>
    <t>〈税等未収金〉</t>
    <rPh sb="1" eb="3">
      <t>ゼイトウ</t>
    </rPh>
    <phoneticPr fontId="5"/>
  </si>
  <si>
    <t>受益者分担金</t>
    <rPh sb="0" eb="3">
      <t>ジュエキシャ</t>
    </rPh>
    <rPh sb="3" eb="6">
      <t>ブンタンキン</t>
    </rPh>
    <phoneticPr fontId="5"/>
  </si>
  <si>
    <t>公共下水道使用料</t>
    <rPh sb="0" eb="2">
      <t>コウキョウ</t>
    </rPh>
    <rPh sb="2" eb="3">
      <t>シタ</t>
    </rPh>
    <rPh sb="3" eb="5">
      <t>スイドウ</t>
    </rPh>
    <rPh sb="5" eb="7">
      <t>シヨウ</t>
    </rPh>
    <rPh sb="7" eb="8">
      <t>リョウ</t>
    </rPh>
    <phoneticPr fontId="5"/>
  </si>
  <si>
    <t>【農業集落排水事業特別会計】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トクベツ</t>
    </rPh>
    <rPh sb="11" eb="13">
      <t>カイケイ</t>
    </rPh>
    <phoneticPr fontId="5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</si>
  <si>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5"/>
  </si>
  <si>
    <t>雑入</t>
    <rPh sb="0" eb="2">
      <t>ザツニュウ</t>
    </rPh>
    <phoneticPr fontId="5"/>
  </si>
  <si>
    <t>排水処理施設使用料</t>
    <rPh sb="0" eb="2">
      <t>ハイスイ</t>
    </rPh>
    <rPh sb="2" eb="4">
      <t>ショリ</t>
    </rPh>
    <rPh sb="4" eb="6">
      <t>シセツ</t>
    </rPh>
    <rPh sb="6" eb="8">
      <t>シヨウ</t>
    </rPh>
    <rPh sb="8" eb="9">
      <t>リョウ</t>
    </rPh>
    <phoneticPr fontId="5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</si>
  <si>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5"/>
  </si>
  <si>
    <t>〈一般被保険者国民健康保険税〉</t>
  </si>
  <si>
    <t>基礎課税滞納繰越分</t>
    <rPh sb="0" eb="2">
      <t>キソ</t>
    </rPh>
    <rPh sb="2" eb="4">
      <t>カゼイ</t>
    </rPh>
    <phoneticPr fontId="5"/>
  </si>
  <si>
    <t>後期高齢者支援金課税滞納繰越分</t>
    <rPh sb="8" eb="10">
      <t>カゼイ</t>
    </rPh>
    <phoneticPr fontId="5"/>
  </si>
  <si>
    <t>介護納付金課税滞納繰越分</t>
    <rPh sb="2" eb="5">
      <t>ノウフキン</t>
    </rPh>
    <rPh sb="5" eb="7">
      <t>カゼイ</t>
    </rPh>
    <phoneticPr fontId="5"/>
  </si>
  <si>
    <t>〈退職被保険者等国民健康保険税〉</t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</si>
  <si>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5"/>
  </si>
  <si>
    <t>介護保険料滞納繰越分</t>
    <rPh sb="0" eb="2">
      <t>カイゴ</t>
    </rPh>
    <rPh sb="2" eb="4">
      <t>ホケン</t>
    </rPh>
    <rPh sb="4" eb="5">
      <t>リョウ</t>
    </rPh>
    <rPh sb="5" eb="7">
      <t>タイノウ</t>
    </rPh>
    <rPh sb="7" eb="9">
      <t>クリコシ</t>
    </rPh>
    <rPh sb="9" eb="10">
      <t>ブン</t>
    </rPh>
    <phoneticPr fontId="5"/>
  </si>
  <si>
    <t>【後期高齢者医療事業特別会計】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トクベツ</t>
    </rPh>
    <rPh sb="12" eb="14">
      <t>カイケイ</t>
    </rPh>
    <phoneticPr fontId="5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</si>
  <si>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5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</si>
  <si>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5"/>
  </si>
  <si>
    <t>普通徴収保険料</t>
    <rPh sb="0" eb="2">
      <t>フツウ</t>
    </rPh>
    <rPh sb="2" eb="4">
      <t>チョウシュウ</t>
    </rPh>
    <rPh sb="4" eb="7">
      <t>ホケンリョウ</t>
    </rPh>
    <phoneticPr fontId="5"/>
  </si>
  <si>
    <t>全体会計　合計</t>
    <rPh sb="0" eb="2">
      <t>ゼンタイ</t>
    </rPh>
    <rPh sb="2" eb="4">
      <t>カイケイ</t>
    </rPh>
    <rPh sb="5" eb="7">
      <t>ゴウケイ</t>
    </rPh>
    <phoneticPr fontId="5"/>
  </si>
  <si>
    <t>【連結対象団体】</t>
    <rPh sb="1" eb="3">
      <t>レンケツ</t>
    </rPh>
    <rPh sb="3" eb="5">
      <t>タイショウ</t>
    </rPh>
    <rPh sb="5" eb="7">
      <t>ダンタイ</t>
    </rPh>
    <phoneticPr fontId="5"/>
  </si>
  <si>
    <t>連結会計　合計</t>
    <rPh sb="0" eb="2">
      <t>レンケツ</t>
    </rPh>
    <rPh sb="2" eb="4">
      <t>カイケイ</t>
    </rPh>
    <rPh sb="5" eb="7">
      <t>ゴウケイ</t>
    </rPh>
    <phoneticPr fontId="5"/>
  </si>
  <si>
    <t>未収金の明細</t>
  </si>
  <si>
    <t>[税等未収金]</t>
    <rPh sb="1" eb="3">
      <t>ゼイトウ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</si>
  <si>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</si>
  <si>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</si>
  <si>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［その他の未収金］</t>
    <rPh sb="3" eb="4">
      <t>タ</t>
    </rPh>
    <rPh sb="5" eb="7">
      <t>ミシュウ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</si>
  <si>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</si>
  <si>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</si>
  <si>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</si>
  <si>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</si>
  <si>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</si>
  <si>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t>　　　社会福祉費雑入</t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</si>
  <si>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</si>
  <si>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</si>
  <si>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住宅費雑入</t>
    <rPh sb="3" eb="5">
      <t>ジュウタク</t>
    </rPh>
    <rPh sb="5" eb="6">
      <t>ヒ</t>
    </rPh>
    <rPh sb="6" eb="7">
      <t>ザツ</t>
    </rPh>
    <rPh sb="7" eb="8">
      <t>イ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</si>
  <si>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</si>
  <si>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</si>
  <si>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地方債等（借入先別）の明細</t>
  </si>
  <si>
    <t>会計：一般会計等</t>
    <rPh sb="0" eb="2">
      <t>カイケイ</t>
    </rPh>
    <rPh sb="3" eb="5">
      <t>イッパン</t>
    </rPh>
    <rPh sb="5" eb="8">
      <t>カイケイトウ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</si>
  <si>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</si>
  <si>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</si>
  <si>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</si>
  <si>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</si>
  <si>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</si>
  <si>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</si>
  <si>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</si>
  <si>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</si>
  <si>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</si>
  <si>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</si>
  <si>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</si>
  <si>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</si>
  <si>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</si>
  <si>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</si>
  <si>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</si>
  <si>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</si>
  <si>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</si>
  <si>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</si>
  <si>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</si>
  <si>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</si>
  <si>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</si>
  <si>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</si>
  <si>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</si>
  <si>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</si>
  <si>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</si>
  <si>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</si>
  <si>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</si>
  <si>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</si>
  <si>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</si>
  <si>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</si>
  <si>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</si>
  <si>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</si>
  <si>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</si>
  <si>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</si>
  <si>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</si>
  <si>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</si>
  <si>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  <phoneticPr fontId="5"/>
  </si>
  <si>
    <t>10年超_x000D_
15年以内</t>
    <phoneticPr fontId="5"/>
  </si>
  <si>
    <t>15年超_x000D_
20年以内</t>
    <phoneticPr fontId="5"/>
  </si>
  <si>
    <t>20年超</t>
    <phoneticPr fontId="5"/>
  </si>
  <si>
    <t>特定の契約条項が付された地方債等の概要</t>
  </si>
  <si>
    <t>特定の契約条項が_x000D_
付された地方債等残高</t>
  </si>
  <si>
    <t>契約条項の概要</t>
  </si>
  <si>
    <t>－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</si>
  <si>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</si>
  <si>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</si>
  <si>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</si>
  <si>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</si>
  <si>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</si>
  <si>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</si>
  <si>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</si>
  <si>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</si>
  <si>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</si>
  <si>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</si>
  <si>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</si>
  <si>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補助金等の明細</t>
    <phoneticPr fontId="5"/>
  </si>
  <si>
    <t>年度：令和５年度</t>
    <rPh sb="3" eb="5">
      <t>レイワ</t>
    </rPh>
    <rPh sb="6" eb="8">
      <t>ネンド</t>
    </rPh>
    <phoneticPr fontId="5"/>
  </si>
  <si>
    <t>会計：一般会計等</t>
    <rPh sb="0" eb="2">
      <t>カイケイ</t>
    </rPh>
    <rPh sb="3" eb="8">
      <t>イッパンカイケイトウ</t>
    </rPh>
    <phoneticPr fontId="5"/>
  </si>
  <si>
    <t>名称</t>
  </si>
  <si>
    <t>相手先</t>
  </si>
  <si>
    <t>金額</t>
  </si>
  <si>
    <t>支出目的</t>
  </si>
  <si>
    <t>他団体への公共施設等整備補助金等_x000D_
(所有外資産分)</t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</si>
  <si>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</si>
  <si>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石川県</t>
    <rPh sb="0" eb="3">
      <t>イシカワケン</t>
    </rPh>
    <phoneticPr fontId="5"/>
  </si>
  <si>
    <t>私立こども園等施設整備費補助金</t>
    <rPh sb="0" eb="2">
      <t>シリツ</t>
    </rPh>
    <rPh sb="5" eb="6">
      <t>エン</t>
    </rPh>
    <rPh sb="6" eb="7">
      <t>トウ</t>
    </rPh>
    <rPh sb="7" eb="9">
      <t>シセツ</t>
    </rPh>
    <rPh sb="9" eb="12">
      <t>セイビヒ</t>
    </rPh>
    <rPh sb="12" eb="15">
      <t>ホジョキン</t>
    </rPh>
    <phoneticPr fontId="5"/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</si>
  <si>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</si>
  <si>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定住促進費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</si>
  <si>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</si>
  <si>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企業誘致推進費</t>
  </si>
  <si>
    <t>民間企業等</t>
  </si>
  <si>
    <t>特別道路整備費</t>
    <rPh sb="0" eb="2">
      <t>トクベツ</t>
    </rPh>
    <rPh sb="2" eb="4">
      <t>ドウロ</t>
    </rPh>
    <rPh sb="4" eb="6">
      <t>セイビ</t>
    </rPh>
    <rPh sb="6" eb="7">
      <t>ヒ</t>
    </rPh>
    <phoneticPr fontId="5"/>
  </si>
  <si>
    <t>国土交通省</t>
    <rPh sb="0" eb="5">
      <t>コクドコウツウショウ</t>
    </rPh>
    <phoneticPr fontId="5"/>
  </si>
  <si>
    <t>町内道路改良舗装費補助金</t>
    <rPh sb="0" eb="2">
      <t>チョウナイ</t>
    </rPh>
    <rPh sb="2" eb="4">
      <t>ドウロ</t>
    </rPh>
    <rPh sb="4" eb="6">
      <t>カイリョウ</t>
    </rPh>
    <rPh sb="6" eb="8">
      <t>ホソウ</t>
    </rPh>
    <rPh sb="8" eb="9">
      <t>ヒ</t>
    </rPh>
    <rPh sb="9" eb="12">
      <t>ホジョキン</t>
    </rPh>
    <phoneticPr fontId="5"/>
  </si>
  <si>
    <t>町内会</t>
    <rPh sb="0" eb="2">
      <t>チョウナイ</t>
    </rPh>
    <rPh sb="2" eb="3">
      <t>カイ</t>
    </rPh>
    <phoneticPr fontId="5"/>
  </si>
  <si>
    <t>公的介護施設等整備費</t>
  </si>
  <si>
    <t>民間企業等</t>
    <rPh sb="0" eb="2">
      <t>ミンカン</t>
    </rPh>
    <rPh sb="2" eb="4">
      <t>キギョウ</t>
    </rPh>
    <rPh sb="4" eb="5">
      <t>トウ</t>
    </rPh>
    <phoneticPr fontId="5"/>
  </si>
  <si>
    <t>北陸新幹線建設推進費</t>
  </si>
  <si>
    <t>その他</t>
    <rPh sb="2" eb="3">
      <t>タ</t>
    </rPh>
    <phoneticPr fontId="5"/>
  </si>
  <si>
    <t>計</t>
  </si>
  <si>
    <t>その他の補助金等</t>
  </si>
  <si>
    <t>下水道事業交付金</t>
    <rPh sb="0" eb="3">
      <t>ゲスイドウ</t>
    </rPh>
    <rPh sb="3" eb="5">
      <t>ジギョウ</t>
    </rPh>
    <rPh sb="5" eb="8">
      <t>コウフキン</t>
    </rPh>
    <phoneticPr fontId="5"/>
  </si>
  <si>
    <t>上水道事業交付金</t>
    <rPh sb="0" eb="3">
      <t>ジョウスイドウ</t>
    </rPh>
    <rPh sb="3" eb="5">
      <t>ジギョウ</t>
    </rPh>
    <rPh sb="5" eb="8">
      <t>コウフキン</t>
    </rPh>
    <phoneticPr fontId="5"/>
  </si>
  <si>
    <t>病院事業交付金</t>
  </si>
  <si>
    <t>国民健康保険小松市民病院事業会計</t>
    <rPh sb="0" eb="2">
      <t>コクミン</t>
    </rPh>
    <rPh sb="2" eb="4">
      <t>ケンコウ</t>
    </rPh>
    <rPh sb="4" eb="6">
      <t>ホケン</t>
    </rPh>
    <rPh sb="6" eb="8">
      <t>コマツ</t>
    </rPh>
    <rPh sb="8" eb="10">
      <t>シミン</t>
    </rPh>
    <rPh sb="10" eb="12">
      <t>ビョウイン</t>
    </rPh>
    <rPh sb="12" eb="14">
      <t>ジギョウ</t>
    </rPh>
    <rPh sb="14" eb="16">
      <t>カイケイ</t>
    </rPh>
    <phoneticPr fontId="5"/>
  </si>
  <si>
    <t>後期高齢者医療給付費負担金</t>
    <phoneticPr fontId="5"/>
  </si>
  <si>
    <t>石川県後期高齢者医療広域連合</t>
  </si>
  <si>
    <t>飛行場周辺対策費</t>
  </si>
  <si>
    <t>小松飛行場周辺整備協議会</t>
  </si>
  <si>
    <t>放課後児童クラブ運営費</t>
    <rPh sb="0" eb="3">
      <t>ホウカゴ</t>
    </rPh>
    <rPh sb="3" eb="5">
      <t>ジドウ</t>
    </rPh>
    <rPh sb="8" eb="11">
      <t>ウンエイヒ</t>
    </rPh>
    <phoneticPr fontId="5"/>
  </si>
  <si>
    <t>公立小松大学運営費交付金</t>
    <rPh sb="0" eb="2">
      <t>コウリツ</t>
    </rPh>
    <rPh sb="2" eb="4">
      <t>コマツ</t>
    </rPh>
    <rPh sb="4" eb="6">
      <t>ダイガク</t>
    </rPh>
    <rPh sb="6" eb="9">
      <t>ウンエイヒ</t>
    </rPh>
    <rPh sb="9" eb="11">
      <t>コウフ</t>
    </rPh>
    <rPh sb="11" eb="12">
      <t>キン</t>
    </rPh>
    <phoneticPr fontId="5"/>
  </si>
  <si>
    <t>生活応援プレミアム付商品券発行費</t>
  </si>
  <si>
    <t>新型コロナウイルス感染症経済対策費</t>
    <phoneticPr fontId="5"/>
  </si>
  <si>
    <t>すこやか保育支援費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</si>
  <si>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</si>
  <si>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日本型直接支払費</t>
    <phoneticPr fontId="5"/>
  </si>
  <si>
    <t>学校給食無償化推進費</t>
    <rPh sb="0" eb="2">
      <t>ガッコウ</t>
    </rPh>
    <rPh sb="2" eb="4">
      <t>キュウショク</t>
    </rPh>
    <rPh sb="4" eb="7">
      <t>ムショウカ</t>
    </rPh>
    <rPh sb="7" eb="9">
      <t>スイシン</t>
    </rPh>
    <rPh sb="9" eb="10">
      <t>ヒ</t>
    </rPh>
    <phoneticPr fontId="5"/>
  </si>
  <si>
    <t>財源の明細</t>
  </si>
  <si>
    <t>会計</t>
  </si>
  <si>
    <t>財源の内容</t>
  </si>
  <si>
    <t>一般会計等</t>
    <rPh sb="4" eb="5">
      <t>トウ</t>
    </rPh>
    <phoneticPr fontId="5"/>
  </si>
  <si>
    <t>税収等</t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</si>
  <si>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</si>
  <si>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</si>
  <si>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</si>
  <si>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</si>
  <si>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分担金及び負担金</t>
    <phoneticPr fontId="5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</si>
  <si>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</si>
  <si>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</si>
  <si>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</si>
  <si>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</si>
  <si>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</si>
  <si>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財源情報の明細</t>
  </si>
  <si>
    <t>会計：一般会計等</t>
    <rPh sb="3" eb="5">
      <t>イッパン</t>
    </rPh>
    <rPh sb="5" eb="8">
      <t>カイケイトウ</t>
    </rPh>
    <phoneticPr fontId="5"/>
  </si>
  <si>
    <t>（単位：円）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</si>
  <si>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</si>
  <si>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</si>
  <si>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</si>
  <si>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</si>
  <si>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</si>
  <si>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</si>
  <si>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</si>
  <si>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【一般会計等】</t>
    <rPh sb="1" eb="3">
      <t>イッパン</t>
    </rPh>
    <rPh sb="3" eb="5">
      <t>カイケイ</t>
    </rPh>
    <rPh sb="5" eb="6">
      <t>トウ</t>
    </rPh>
    <phoneticPr fontId="5"/>
  </si>
  <si>
    <t>現金</t>
    <rPh sb="0" eb="2">
      <t>ゲンキン</t>
    </rPh>
    <phoneticPr fontId="5"/>
  </si>
  <si>
    <t>歳計外現金</t>
    <rPh sb="0" eb="2">
      <t>サイケイ</t>
    </rPh>
    <rPh sb="2" eb="3">
      <t>ガイ</t>
    </rPh>
    <rPh sb="3" eb="5">
      <t>ゲンキン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</si>
</sst>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%"/>
    <numFmt numFmtId="177" formatCode="0.000%"/>
    <numFmt numFmtId="178" formatCode="yyyy/m/d;@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74">
    <xf numFmtId="0" fontId="0" fillId="0" borderId="0" xfId="0"/>
    <xf numFmtId="3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8" fontId="7" fillId="0" borderId="0" xfId="1" applyFont="1" applyAlignment="1"/>
    <xf numFmtId="38" fontId="8" fillId="0" borderId="0" xfId="1" applyFont="1" applyAlignment="1"/>
    <xf numFmtId="176" fontId="8" fillId="0" borderId="0" xfId="1" applyNumberFormat="1" applyFont="1" applyAlignment="1"/>
    <xf numFmtId="38" fontId="9" fillId="0" borderId="0" xfId="1" applyFont="1" applyAlignment="1"/>
    <xf numFmtId="38" fontId="10" fillId="0" borderId="0" xfId="1" applyFont="1" applyAlignment="1"/>
    <xf numFmtId="38" fontId="9" fillId="0" borderId="0" xfId="1" applyFont="1" applyAlignment="1">
      <alignment horizontal="right"/>
    </xf>
    <xf numFmtId="38" fontId="8" fillId="2" borderId="1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38" fontId="8" fillId="0" borderId="2" xfId="1" applyFont="1" applyBorder="1" applyAlignment="1"/>
    <xf numFmtId="38" fontId="8" fillId="0" borderId="0" xfId="1" applyFont="1" applyBorder="1" applyAlignment="1"/>
    <xf numFmtId="38" fontId="8" fillId="0" borderId="1" xfId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41" fontId="8" fillId="3" borderId="1" xfId="1" applyNumberFormat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center" vertical="center"/>
    </xf>
    <xf numFmtId="38" fontId="8" fillId="0" borderId="0" xfId="1" applyFont="1" applyAlignment="1">
      <alignment horizontal="right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41" fontId="8" fillId="4" borderId="1" xfId="1" applyNumberFormat="1" applyFont="1" applyFill="1" applyBorder="1" applyAlignment="1">
      <alignment horizontal="right" vertical="center"/>
    </xf>
    <xf numFmtId="176" fontId="8" fillId="4" borderId="1" xfId="1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horizontal="left" vertical="center" shrinkToFit="1"/>
    </xf>
    <xf numFmtId="41" fontId="11" fillId="0" borderId="1" xfId="1" applyNumberFormat="1" applyFont="1" applyBorder="1" applyAlignment="1">
      <alignment horizontal="right" vertical="center"/>
    </xf>
    <xf numFmtId="38" fontId="8" fillId="5" borderId="1" xfId="1" applyFont="1" applyFill="1" applyBorder="1" applyAlignment="1">
      <alignment horizontal="center" vertical="center"/>
    </xf>
    <xf numFmtId="41" fontId="8" fillId="5" borderId="1" xfId="1" applyNumberFormat="1" applyFont="1" applyFill="1" applyBorder="1" applyAlignment="1">
      <alignment horizontal="right" vertical="center"/>
    </xf>
    <xf numFmtId="176" fontId="8" fillId="5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/>
    <xf numFmtId="38" fontId="8" fillId="6" borderId="1" xfId="1" applyFont="1" applyFill="1" applyBorder="1" applyAlignment="1">
      <alignment horizontal="right" vertical="center"/>
    </xf>
    <xf numFmtId="41" fontId="8" fillId="6" borderId="1" xfId="1" applyNumberFormat="1" applyFont="1" applyFill="1" applyBorder="1" applyAlignment="1">
      <alignment horizontal="right" vertical="center"/>
    </xf>
    <xf numFmtId="176" fontId="8" fillId="6" borderId="1" xfId="1" applyNumberFormat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left" vertical="center" shrinkToFit="1"/>
    </xf>
    <xf numFmtId="41" fontId="11" fillId="0" borderId="1" xfId="1" applyNumberFormat="1" applyFont="1" applyFill="1" applyBorder="1" applyAlignment="1">
      <alignment horizontal="right" vertical="center"/>
    </xf>
    <xf numFmtId="176" fontId="8" fillId="6" borderId="1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8" fillId="6" borderId="0" xfId="1" applyFont="1" applyFill="1" applyBorder="1" applyAlignment="1">
      <alignment horizontal="right" vertical="center"/>
    </xf>
    <xf numFmtId="176" fontId="8" fillId="6" borderId="0" xfId="2" applyNumberFormat="1" applyFont="1" applyFill="1" applyBorder="1" applyAlignment="1">
      <alignment horizontal="right" vertical="center"/>
    </xf>
    <xf numFmtId="38" fontId="8" fillId="5" borderId="1" xfId="1" applyFont="1" applyFill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0" fontId="13" fillId="0" borderId="1" xfId="3" applyFont="1" applyBorder="1" applyAlignment="1">
      <alignment horizontal="left" vertical="center" wrapText="1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41" fontId="8" fillId="7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center" vertical="center"/>
    </xf>
    <xf numFmtId="41" fontId="8" fillId="5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16" fillId="0" borderId="0" xfId="0" applyNumberFormat="1" applyFont="1"/>
    <xf numFmtId="3" fontId="17" fillId="0" borderId="0" xfId="0" applyNumberFormat="1" applyFont="1"/>
    <xf numFmtId="3" fontId="0" fillId="0" borderId="0" xfId="0" applyNumberFormat="1"/>
    <xf numFmtId="38" fontId="0" fillId="0" borderId="0" xfId="1" applyFont="1" applyAlignment="1"/>
    <xf numFmtId="3" fontId="0" fillId="0" borderId="0" xfId="0" applyNumberFormat="1" applyAlignment="1">
      <alignment horizontal="right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left" vertical="center"/>
    </xf>
    <xf numFmtId="41" fontId="17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center" vertical="center"/>
    </xf>
    <xf numFmtId="9" fontId="8" fillId="0" borderId="0" xfId="2" applyFont="1" applyAlignment="1"/>
    <xf numFmtId="3" fontId="8" fillId="0" borderId="1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center" vertical="center"/>
    </xf>
    <xf numFmtId="41" fontId="8" fillId="7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9" fontId="8" fillId="0" borderId="0" xfId="2" applyFont="1" applyFill="1" applyAlignment="1"/>
    <xf numFmtId="10" fontId="8" fillId="0" borderId="0" xfId="2" applyNumberFormat="1" applyFont="1" applyFill="1" applyAlignment="1"/>
    <xf numFmtId="3" fontId="8" fillId="0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left" vertical="center"/>
    </xf>
    <xf numFmtId="3" fontId="8" fillId="0" borderId="6" xfId="0" applyNumberFormat="1" applyFont="1" applyBorder="1" applyAlignment="1">
      <alignment horizontal="left" vertical="center"/>
    </xf>
    <xf numFmtId="3" fontId="8" fillId="0" borderId="6" xfId="0" applyNumberFormat="1" applyFont="1" applyFill="1" applyBorder="1" applyAlignment="1">
      <alignment horizontal="right" vertical="center"/>
    </xf>
    <xf numFmtId="9" fontId="8" fillId="0" borderId="0" xfId="2" applyFont="1" applyFill="1" applyBorder="1" applyAlignment="1"/>
    <xf numFmtId="3" fontId="8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41" fontId="8" fillId="0" borderId="6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/>
    <xf numFmtId="3" fontId="8" fillId="2" borderId="1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7" fillId="2" borderId="11" xfId="0" applyNumberFormat="1" applyFont="1" applyFill="1" applyBorder="1" applyAlignment="1">
      <alignment horizontal="center" vertical="center"/>
    </xf>
    <xf numFmtId="3" fontId="19" fillId="0" borderId="1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vertical="center"/>
    </xf>
    <xf numFmtId="177" fontId="19" fillId="0" borderId="1" xfId="2" applyNumberFormat="1" applyFont="1" applyFill="1" applyBorder="1" applyAlignment="1">
      <alignment vertical="center"/>
    </xf>
    <xf numFmtId="3" fontId="20" fillId="0" borderId="0" xfId="0" applyNumberFormat="1" applyFont="1"/>
    <xf numFmtId="3" fontId="19" fillId="0" borderId="0" xfId="0" applyNumberFormat="1" applyFont="1"/>
    <xf numFmtId="3" fontId="21" fillId="0" borderId="0" xfId="0" applyNumberFormat="1" applyFont="1"/>
    <xf numFmtId="3" fontId="17" fillId="0" borderId="1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horizontal="center"/>
    </xf>
    <xf numFmtId="3" fontId="17" fillId="0" borderId="0" xfId="0" applyNumberFormat="1" applyFont="1" applyAlignment="1">
      <alignment horizontal="center"/>
    </xf>
    <xf numFmtId="178" fontId="17" fillId="0" borderId="0" xfId="0" applyNumberFormat="1" applyFont="1"/>
    <xf numFmtId="3" fontId="22" fillId="0" borderId="0" xfId="0" applyNumberFormat="1" applyFont="1"/>
    <xf numFmtId="3" fontId="17" fillId="0" borderId="0" xfId="0" applyNumberFormat="1" applyFont="1" applyAlignment="1">
      <alignment horizontal="right"/>
    </xf>
    <xf numFmtId="3" fontId="17" fillId="2" borderId="11" xfId="0" applyNumberFormat="1" applyFont="1" applyFill="1" applyBorder="1" applyAlignment="1">
      <alignment horizontal="center" vertical="center" wrapText="1"/>
    </xf>
    <xf numFmtId="41" fontId="17" fillId="0" borderId="11" xfId="0" applyNumberFormat="1" applyFont="1" applyBorder="1" applyAlignment="1">
      <alignment horizontal="left" vertical="center"/>
    </xf>
    <xf numFmtId="41" fontId="17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23" fillId="0" borderId="0" xfId="0" applyNumberFormat="1" applyFont="1"/>
    <xf numFmtId="3" fontId="8" fillId="0" borderId="1" xfId="0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24" fillId="2" borderId="1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0" borderId="13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41" fontId="23" fillId="0" borderId="15" xfId="0" applyNumberFormat="1" applyFont="1" applyFill="1" applyBorder="1" applyAlignment="1">
      <alignment horizontal="right" vertical="center"/>
    </xf>
    <xf numFmtId="41" fontId="23" fillId="0" borderId="16" xfId="0" applyNumberFormat="1" applyFont="1" applyFill="1" applyBorder="1" applyAlignment="1">
      <alignment horizontal="right" vertical="center"/>
    </xf>
    <xf numFmtId="3" fontId="24" fillId="0" borderId="11" xfId="0" applyNumberFormat="1" applyFont="1" applyBorder="1" applyAlignment="1">
      <alignment vertical="center"/>
    </xf>
    <xf numFmtId="41" fontId="23" fillId="0" borderId="17" xfId="0" applyNumberFormat="1" applyFont="1" applyFill="1" applyBorder="1" applyAlignment="1">
      <alignment horizontal="right" vertical="center"/>
    </xf>
    <xf numFmtId="41" fontId="23" fillId="0" borderId="1" xfId="0" applyNumberFormat="1" applyFont="1" applyFill="1" applyBorder="1" applyAlignment="1">
      <alignment horizontal="right" vertical="center"/>
    </xf>
    <xf numFmtId="41" fontId="23" fillId="0" borderId="18" xfId="0" applyNumberFormat="1" applyFont="1" applyFill="1" applyBorder="1" applyAlignment="1">
      <alignment horizontal="right" vertical="center"/>
    </xf>
    <xf numFmtId="41" fontId="23" fillId="0" borderId="19" xfId="0" applyNumberFormat="1" applyFont="1" applyFill="1" applyBorder="1" applyAlignment="1">
      <alignment horizontal="right" vertical="center"/>
    </xf>
    <xf numFmtId="41" fontId="23" fillId="0" borderId="4" xfId="0" applyNumberFormat="1" applyFont="1" applyFill="1" applyBorder="1" applyAlignment="1">
      <alignment horizontal="right" vertical="center"/>
    </xf>
    <xf numFmtId="3" fontId="24" fillId="0" borderId="11" xfId="0" applyNumberFormat="1" applyFont="1" applyBorder="1" applyAlignment="1">
      <alignment horizontal="center" vertical="center"/>
    </xf>
    <xf numFmtId="38" fontId="17" fillId="0" borderId="1" xfId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center" vertical="center"/>
    </xf>
    <xf numFmtId="38" fontId="17" fillId="4" borderId="1" xfId="1" applyFont="1" applyFill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6"/>
  <sheetViews>
    <sheetView tabSelected="1" workbookViewId="0">
      <selection activeCell="A32" sqref="A32"/>
    </sheetView>
  </sheetViews>
  <sheetFormatPr defaultColWidth="8.875" defaultRowHeight="11.25" x14ac:dyDescent="0.15"/>
  <cols>
    <col min="1" max="1" width="30.875" style="7" customWidth="1"/>
    <col min="2" max="8" width="15.875" style="7" customWidth="1"/>
    <col min="9" max="16384" width="8.875" style="7"/>
  </cols>
  <sheetData>
    <row r="1" spans="1:8" ht="21" x14ac:dyDescent="0.15">
      <c r="A1" s="8" t="s">
        <v>76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2" t="s">
        <v>5</v>
      </c>
      <c r="B5" s="6" t="s">
        <v>77</v>
      </c>
      <c r="C5" s="6" t="s">
        <v>78</v>
      </c>
      <c r="D5" s="6" t="s">
        <v>79</v>
      </c>
      <c r="E5" s="6" t="s">
        <v>80</v>
      </c>
      <c r="F5" s="6" t="s">
        <v>81</v>
      </c>
      <c r="G5" s="6" t="s">
        <v>82</v>
      </c>
      <c r="H5" s="6" t="s">
        <v>83</v>
      </c>
    </row>
    <row r="6" spans="1:8" x14ac:dyDescent="0.15">
      <c r="A6" s="5" t="s">
        <v>15</v>
      </c>
      <c r="B6" s="3">
        <v>142102232252</v>
      </c>
      <c r="C6" s="3">
        <v>3377431799</v>
      </c>
      <c r="D6" s="3">
        <v>1977610624</v>
      </c>
      <c r="E6" s="3">
        <v>143502053427</v>
      </c>
      <c r="F6" s="3">
        <v>69065698240</v>
      </c>
      <c r="G6" s="3">
        <v>2749275580</v>
      </c>
      <c r="H6" s="3">
        <v>74436355187</v>
      </c>
    </row>
    <row r="7" spans="1:8" x14ac:dyDescent="0.15">
      <c r="A7" s="5" t="s">
        <v>16</v>
      </c>
      <c r="B7" s="3">
        <v>27064569184</v>
      </c>
      <c r="C7" s="3">
        <v>62836457</v>
      </c>
      <c r="D7" s="3">
        <v>2918758</v>
      </c>
      <c r="E7" s="3">
        <v>27124486883</v>
      </c>
      <c r="F7" s="3" t="s">
        <v>18</v>
      </c>
      <c r="G7" s="3" t="s">
        <v>18</v>
      </c>
      <c r="H7" s="3">
        <v>27124486883</v>
      </c>
    </row>
    <row r="8" spans="1:8" x14ac:dyDescent="0.15">
      <c r="A8" s="5" t="s">
        <v>17</v>
      </c>
      <c r="B8" s="3">
        <v>1103679167</v>
      </c>
      <c r="C8" s="3" t="s">
        <v>18</v>
      </c>
      <c r="D8" s="3" t="s">
        <v>18</v>
      </c>
      <c r="E8" s="3">
        <v>1103679167</v>
      </c>
      <c r="F8" s="3" t="s">
        <v>18</v>
      </c>
      <c r="G8" s="3" t="s">
        <v>18</v>
      </c>
      <c r="H8" s="3">
        <v>1103679167</v>
      </c>
    </row>
    <row r="9" spans="1:8" x14ac:dyDescent="0.15">
      <c r="A9" s="5" t="s">
        <v>19</v>
      </c>
      <c r="B9" s="3">
        <v>94109072984</v>
      </c>
      <c r="C9" s="3">
        <v>861886362</v>
      </c>
      <c r="D9" s="3">
        <v>248789620</v>
      </c>
      <c r="E9" s="3">
        <v>94722169726</v>
      </c>
      <c r="F9" s="3">
        <v>58973386848</v>
      </c>
      <c r="G9" s="3">
        <v>1786307292</v>
      </c>
      <c r="H9" s="3">
        <v>35748782878</v>
      </c>
    </row>
    <row r="10" spans="1:8" x14ac:dyDescent="0.15">
      <c r="A10" s="5" t="s">
        <v>20</v>
      </c>
      <c r="B10" s="3">
        <v>11489694765</v>
      </c>
      <c r="C10" s="3">
        <v>871933540</v>
      </c>
      <c r="D10" s="3">
        <v>4090806</v>
      </c>
      <c r="E10" s="3">
        <v>12357537499</v>
      </c>
      <c r="F10" s="3">
        <v>6258528086</v>
      </c>
      <c r="G10" s="3">
        <v>727733156</v>
      </c>
      <c r="H10" s="3">
        <v>6099009413</v>
      </c>
    </row>
    <row r="11" spans="1:8" x14ac:dyDescent="0.15">
      <c r="A11" s="5" t="s">
        <v>21</v>
      </c>
      <c r="B11" s="3">
        <v>6559079882</v>
      </c>
      <c r="C11" s="3">
        <v>960676040</v>
      </c>
      <c r="D11" s="3">
        <v>11407440</v>
      </c>
      <c r="E11" s="3">
        <v>7508348482</v>
      </c>
      <c r="F11" s="3">
        <v>3833783306</v>
      </c>
      <c r="G11" s="3">
        <v>235235132</v>
      </c>
      <c r="H11" s="3">
        <v>3674565176</v>
      </c>
    </row>
    <row r="12" spans="1:8" x14ac:dyDescent="0.15">
      <c r="A12" s="5" t="s">
        <v>22</v>
      </c>
      <c r="B12" s="3" t="s">
        <v>18</v>
      </c>
      <c r="C12" s="3" t="s">
        <v>18</v>
      </c>
      <c r="D12" s="3" t="s">
        <v>18</v>
      </c>
      <c r="E12" s="3" t="s">
        <v>18</v>
      </c>
      <c r="F12" s="3" t="s">
        <v>18</v>
      </c>
      <c r="G12" s="3" t="s">
        <v>18</v>
      </c>
      <c r="H12" s="3" t="s">
        <v>18</v>
      </c>
    </row>
    <row r="13" spans="1:8" x14ac:dyDescent="0.15">
      <c r="A13" s="5" t="s">
        <v>23</v>
      </c>
      <c r="B13" s="3" t="s">
        <v>18</v>
      </c>
      <c r="C13" s="3" t="s">
        <v>18</v>
      </c>
      <c r="D13" s="3" t="s">
        <v>18</v>
      </c>
      <c r="E13" s="3" t="s">
        <v>18</v>
      </c>
      <c r="F13" s="3" t="s">
        <v>18</v>
      </c>
      <c r="G13" s="3" t="s">
        <v>18</v>
      </c>
      <c r="H13" s="3" t="s">
        <v>18</v>
      </c>
    </row>
    <row r="14" spans="1:8" x14ac:dyDescent="0.15">
      <c r="A14" s="5" t="s">
        <v>24</v>
      </c>
      <c r="B14" s="3" t="s">
        <v>18</v>
      </c>
      <c r="C14" s="3" t="s">
        <v>18</v>
      </c>
      <c r="D14" s="3" t="s">
        <v>18</v>
      </c>
      <c r="E14" s="3" t="s">
        <v>18</v>
      </c>
      <c r="F14" s="3" t="s">
        <v>18</v>
      </c>
      <c r="G14" s="3" t="s">
        <v>18</v>
      </c>
      <c r="H14" s="3" t="s">
        <v>18</v>
      </c>
    </row>
    <row r="15" spans="1:8" x14ac:dyDescent="0.15">
      <c r="A15" s="5" t="s">
        <v>25</v>
      </c>
      <c r="B15" s="3" t="s">
        <v>18</v>
      </c>
      <c r="C15" s="3" t="s">
        <v>18</v>
      </c>
      <c r="D15" s="3" t="s">
        <v>18</v>
      </c>
      <c r="E15" s="3" t="s">
        <v>18</v>
      </c>
      <c r="F15" s="3" t="s">
        <v>18</v>
      </c>
      <c r="G15" s="3" t="s">
        <v>18</v>
      </c>
      <c r="H15" s="3" t="s">
        <v>18</v>
      </c>
    </row>
    <row r="16" spans="1:8" x14ac:dyDescent="0.15">
      <c r="A16" s="5" t="s">
        <v>26</v>
      </c>
      <c r="B16" s="3">
        <v>1776136270</v>
      </c>
      <c r="C16" s="3">
        <v>620099400</v>
      </c>
      <c r="D16" s="3">
        <v>1710404000</v>
      </c>
      <c r="E16" s="3">
        <v>685831670</v>
      </c>
      <c r="F16" s="3" t="s">
        <v>18</v>
      </c>
      <c r="G16" s="3" t="s">
        <v>18</v>
      </c>
      <c r="H16" s="3">
        <v>685831670</v>
      </c>
    </row>
    <row r="17" spans="1:8" x14ac:dyDescent="0.15">
      <c r="A17" s="5" t="s">
        <v>27</v>
      </c>
      <c r="B17" s="3">
        <v>245679091732</v>
      </c>
      <c r="C17" s="3">
        <v>1310418164</v>
      </c>
      <c r="D17" s="3">
        <v>125555070</v>
      </c>
      <c r="E17" s="3">
        <v>246863954826</v>
      </c>
      <c r="F17" s="3">
        <v>150334944769</v>
      </c>
      <c r="G17" s="3">
        <v>3378198853</v>
      </c>
      <c r="H17" s="3">
        <v>96529010057</v>
      </c>
    </row>
    <row r="18" spans="1:8" x14ac:dyDescent="0.15">
      <c r="A18" s="5" t="s">
        <v>28</v>
      </c>
      <c r="B18" s="3" t="s">
        <v>18</v>
      </c>
      <c r="C18" s="3" t="s">
        <v>18</v>
      </c>
      <c r="D18" s="3" t="s">
        <v>18</v>
      </c>
      <c r="E18" s="3" t="s">
        <v>18</v>
      </c>
      <c r="F18" s="3" t="s">
        <v>18</v>
      </c>
      <c r="G18" s="3" t="s">
        <v>18</v>
      </c>
      <c r="H18" s="3" t="s">
        <v>18</v>
      </c>
    </row>
    <row r="19" spans="1:8" x14ac:dyDescent="0.15">
      <c r="A19" s="5" t="s">
        <v>29</v>
      </c>
      <c r="B19" s="3">
        <v>8264865200</v>
      </c>
      <c r="C19" s="3">
        <v>16661050</v>
      </c>
      <c r="D19" s="3">
        <v>70</v>
      </c>
      <c r="E19" s="3">
        <v>8281526180</v>
      </c>
      <c r="F19" s="3" t="s">
        <v>18</v>
      </c>
      <c r="G19" s="3" t="s">
        <v>18</v>
      </c>
      <c r="H19" s="3">
        <v>8281526180</v>
      </c>
    </row>
    <row r="20" spans="1:8" x14ac:dyDescent="0.15">
      <c r="A20" s="5" t="s">
        <v>30</v>
      </c>
      <c r="B20" s="3" t="s">
        <v>18</v>
      </c>
      <c r="C20" s="3" t="s">
        <v>18</v>
      </c>
      <c r="D20" s="3" t="s">
        <v>18</v>
      </c>
      <c r="E20" s="3" t="s">
        <v>18</v>
      </c>
      <c r="F20" s="3" t="s">
        <v>18</v>
      </c>
      <c r="G20" s="3" t="s">
        <v>18</v>
      </c>
      <c r="H20" s="3" t="s">
        <v>18</v>
      </c>
    </row>
    <row r="21" spans="1:8" x14ac:dyDescent="0.15">
      <c r="A21" s="5" t="s">
        <v>31</v>
      </c>
      <c r="B21" s="3" t="s">
        <v>18</v>
      </c>
      <c r="C21" s="3" t="s">
        <v>18</v>
      </c>
      <c r="D21" s="3" t="s">
        <v>18</v>
      </c>
      <c r="E21" s="3" t="s">
        <v>18</v>
      </c>
      <c r="F21" s="3" t="s">
        <v>18</v>
      </c>
      <c r="G21" s="3" t="s">
        <v>18</v>
      </c>
      <c r="H21" s="3" t="s">
        <v>18</v>
      </c>
    </row>
    <row r="22" spans="1:8" x14ac:dyDescent="0.15">
      <c r="A22" s="5" t="s">
        <v>32</v>
      </c>
      <c r="B22" s="3">
        <v>23553</v>
      </c>
      <c r="C22" s="3" t="s">
        <v>18</v>
      </c>
      <c r="D22" s="3" t="s">
        <v>18</v>
      </c>
      <c r="E22" s="3">
        <v>23553</v>
      </c>
      <c r="F22" s="3" t="s">
        <v>18</v>
      </c>
      <c r="G22" s="3" t="s">
        <v>18</v>
      </c>
      <c r="H22" s="3">
        <v>23553</v>
      </c>
    </row>
    <row r="23" spans="1:8" x14ac:dyDescent="0.15">
      <c r="A23" s="5" t="s">
        <v>33</v>
      </c>
      <c r="B23" s="3" t="s">
        <v>18</v>
      </c>
      <c r="C23" s="3" t="s">
        <v>18</v>
      </c>
      <c r="D23" s="3" t="s">
        <v>18</v>
      </c>
      <c r="E23" s="3" t="s">
        <v>18</v>
      </c>
      <c r="F23" s="3" t="s">
        <v>18</v>
      </c>
      <c r="G23" s="3" t="s">
        <v>18</v>
      </c>
      <c r="H23" s="3" t="s">
        <v>18</v>
      </c>
    </row>
    <row r="24" spans="1:8" x14ac:dyDescent="0.15">
      <c r="A24" s="5" t="s">
        <v>34</v>
      </c>
      <c r="B24" s="3">
        <v>7206428947</v>
      </c>
      <c r="C24" s="3" t="s">
        <v>18</v>
      </c>
      <c r="D24" s="3" t="s">
        <v>18</v>
      </c>
      <c r="E24" s="3">
        <v>7206428947</v>
      </c>
      <c r="F24" s="3" t="s">
        <v>18</v>
      </c>
      <c r="G24" s="3" t="s">
        <v>18</v>
      </c>
      <c r="H24" s="3">
        <v>7206428947</v>
      </c>
    </row>
    <row r="25" spans="1:8" x14ac:dyDescent="0.15">
      <c r="A25" s="5" t="s">
        <v>35</v>
      </c>
      <c r="B25" s="3" t="s">
        <v>18</v>
      </c>
      <c r="C25" s="3" t="s">
        <v>18</v>
      </c>
      <c r="D25" s="3" t="s">
        <v>18</v>
      </c>
      <c r="E25" s="3" t="s">
        <v>18</v>
      </c>
      <c r="F25" s="3" t="s">
        <v>18</v>
      </c>
      <c r="G25" s="3" t="s">
        <v>18</v>
      </c>
      <c r="H25" s="3" t="s">
        <v>18</v>
      </c>
    </row>
    <row r="26" spans="1:8" x14ac:dyDescent="0.15">
      <c r="A26" s="5" t="s">
        <v>36</v>
      </c>
      <c r="B26" s="3" t="s">
        <v>18</v>
      </c>
      <c r="C26" s="3" t="s">
        <v>18</v>
      </c>
      <c r="D26" s="3" t="s">
        <v>18</v>
      </c>
      <c r="E26" s="3" t="s">
        <v>18</v>
      </c>
      <c r="F26" s="3" t="s">
        <v>18</v>
      </c>
      <c r="G26" s="3" t="s">
        <v>18</v>
      </c>
      <c r="H26" s="3" t="s">
        <v>18</v>
      </c>
    </row>
    <row r="27" spans="1:8" x14ac:dyDescent="0.15">
      <c r="A27" s="5" t="s">
        <v>37</v>
      </c>
      <c r="B27" s="3" t="s">
        <v>18</v>
      </c>
      <c r="C27" s="3" t="s">
        <v>18</v>
      </c>
      <c r="D27" s="3" t="s">
        <v>18</v>
      </c>
      <c r="E27" s="3" t="s">
        <v>18</v>
      </c>
      <c r="F27" s="3" t="s">
        <v>18</v>
      </c>
      <c r="G27" s="3" t="s">
        <v>18</v>
      </c>
      <c r="H27" s="3" t="s">
        <v>18</v>
      </c>
    </row>
    <row r="28" spans="1:8" x14ac:dyDescent="0.15">
      <c r="A28" s="5" t="s">
        <v>38</v>
      </c>
      <c r="B28" s="3" t="s">
        <v>18</v>
      </c>
      <c r="C28" s="3" t="s">
        <v>18</v>
      </c>
      <c r="D28" s="3" t="s">
        <v>18</v>
      </c>
      <c r="E28" s="3" t="s">
        <v>18</v>
      </c>
      <c r="F28" s="3" t="s">
        <v>18</v>
      </c>
      <c r="G28" s="3" t="s">
        <v>18</v>
      </c>
      <c r="H28" s="3" t="s">
        <v>18</v>
      </c>
    </row>
    <row r="29" spans="1:8" x14ac:dyDescent="0.15">
      <c r="A29" s="5" t="s">
        <v>39</v>
      </c>
      <c r="B29" s="3" t="s">
        <v>18</v>
      </c>
      <c r="C29" s="3" t="s">
        <v>18</v>
      </c>
      <c r="D29" s="3" t="s">
        <v>18</v>
      </c>
      <c r="E29" s="3" t="s">
        <v>18</v>
      </c>
      <c r="F29" s="3" t="s">
        <v>18</v>
      </c>
      <c r="G29" s="3" t="s">
        <v>18</v>
      </c>
      <c r="H29" s="3" t="s">
        <v>18</v>
      </c>
    </row>
    <row r="30" spans="1:8" x14ac:dyDescent="0.15">
      <c r="A30" s="5" t="s">
        <v>40</v>
      </c>
      <c r="B30" s="3" t="s">
        <v>18</v>
      </c>
      <c r="C30" s="3" t="s">
        <v>18</v>
      </c>
      <c r="D30" s="3" t="s">
        <v>18</v>
      </c>
      <c r="E30" s="3" t="s">
        <v>18</v>
      </c>
      <c r="F30" s="3" t="s">
        <v>18</v>
      </c>
      <c r="G30" s="3" t="s">
        <v>18</v>
      </c>
      <c r="H30" s="3" t="s">
        <v>18</v>
      </c>
    </row>
    <row r="31" spans="1:8" x14ac:dyDescent="0.15">
      <c r="A31" s="5" t="s">
        <v>41</v>
      </c>
      <c r="B31" s="3">
        <v>5263990021</v>
      </c>
      <c r="C31" s="3">
        <v>12920659</v>
      </c>
      <c r="D31" s="3" t="s">
        <v>18</v>
      </c>
      <c r="E31" s="3">
        <v>5276910680</v>
      </c>
      <c r="F31" s="3" t="s">
        <v>18</v>
      </c>
      <c r="G31" s="3" t="s">
        <v>18</v>
      </c>
      <c r="H31" s="3">
        <v>5276910680</v>
      </c>
    </row>
    <row r="32" spans="1:8" x14ac:dyDescent="0.15">
      <c r="A32" s="5" t="s">
        <v>42</v>
      </c>
      <c r="B32" s="3" t="s">
        <v>18</v>
      </c>
      <c r="C32" s="3" t="s">
        <v>18</v>
      </c>
      <c r="D32" s="3" t="s">
        <v>18</v>
      </c>
      <c r="E32" s="3" t="s">
        <v>18</v>
      </c>
      <c r="F32" s="3" t="s">
        <v>18</v>
      </c>
      <c r="G32" s="3" t="s">
        <v>18</v>
      </c>
      <c r="H32" s="3" t="s">
        <v>18</v>
      </c>
    </row>
    <row r="33" spans="1:8" x14ac:dyDescent="0.15">
      <c r="A33" s="5" t="s">
        <v>43</v>
      </c>
      <c r="B33" s="3" t="s">
        <v>18</v>
      </c>
      <c r="C33" s="3" t="s">
        <v>18</v>
      </c>
      <c r="D33" s="3" t="s">
        <v>18</v>
      </c>
      <c r="E33" s="3" t="s">
        <v>18</v>
      </c>
      <c r="F33" s="3" t="s">
        <v>18</v>
      </c>
      <c r="G33" s="3" t="s">
        <v>18</v>
      </c>
      <c r="H33" s="3" t="s">
        <v>18</v>
      </c>
    </row>
    <row r="34" spans="1:8" x14ac:dyDescent="0.15">
      <c r="A34" s="5" t="s">
        <v>44</v>
      </c>
      <c r="B34" s="3" t="s">
        <v>18</v>
      </c>
      <c r="C34" s="3" t="s">
        <v>18</v>
      </c>
      <c r="D34" s="3" t="s">
        <v>18</v>
      </c>
      <c r="E34" s="3" t="s">
        <v>18</v>
      </c>
      <c r="F34" s="3" t="s">
        <v>18</v>
      </c>
      <c r="G34" s="3" t="s">
        <v>18</v>
      </c>
      <c r="H34" s="3" t="s">
        <v>18</v>
      </c>
    </row>
    <row r="35" spans="1:8" x14ac:dyDescent="0.15">
      <c r="A35" s="5" t="s">
        <v>45</v>
      </c>
      <c r="B35" s="3" t="s">
        <v>18</v>
      </c>
      <c r="C35" s="3" t="s">
        <v>18</v>
      </c>
      <c r="D35" s="3" t="s">
        <v>18</v>
      </c>
      <c r="E35" s="3" t="s">
        <v>18</v>
      </c>
      <c r="F35" s="3" t="s">
        <v>18</v>
      </c>
      <c r="G35" s="3" t="s">
        <v>18</v>
      </c>
      <c r="H35" s="3" t="s">
        <v>18</v>
      </c>
    </row>
    <row r="36" spans="1:8" x14ac:dyDescent="0.15">
      <c r="A36" s="5" t="s">
        <v>46</v>
      </c>
      <c r="B36" s="3" t="s">
        <v>18</v>
      </c>
      <c r="C36" s="3" t="s">
        <v>18</v>
      </c>
      <c r="D36" s="3" t="s">
        <v>18</v>
      </c>
      <c r="E36" s="3" t="s">
        <v>18</v>
      </c>
      <c r="F36" s="3" t="s">
        <v>18</v>
      </c>
      <c r="G36" s="3" t="s">
        <v>18</v>
      </c>
      <c r="H36" s="3" t="s">
        <v>18</v>
      </c>
    </row>
    <row r="37" spans="1:8" x14ac:dyDescent="0.15">
      <c r="A37" s="5" t="s">
        <v>47</v>
      </c>
      <c r="B37" s="3" t="s">
        <v>18</v>
      </c>
      <c r="C37" s="3" t="s">
        <v>18</v>
      </c>
      <c r="D37" s="3" t="s">
        <v>18</v>
      </c>
      <c r="E37" s="3" t="s">
        <v>18</v>
      </c>
      <c r="F37" s="3" t="s">
        <v>18</v>
      </c>
      <c r="G37" s="3" t="s">
        <v>18</v>
      </c>
      <c r="H37" s="3" t="s">
        <v>18</v>
      </c>
    </row>
    <row r="38" spans="1:8" x14ac:dyDescent="0.15">
      <c r="A38" s="5" t="s">
        <v>48</v>
      </c>
      <c r="B38" s="3">
        <v>301172227</v>
      </c>
      <c r="C38" s="3" t="s">
        <v>18</v>
      </c>
      <c r="D38" s="3" t="s">
        <v>18</v>
      </c>
      <c r="E38" s="3">
        <v>301172227</v>
      </c>
      <c r="F38" s="3">
        <v>243092460</v>
      </c>
      <c r="G38" s="3">
        <v>6201193</v>
      </c>
      <c r="H38" s="3">
        <v>58079767</v>
      </c>
    </row>
    <row r="39" spans="1:8" x14ac:dyDescent="0.15">
      <c r="A39" s="5" t="s">
        <v>49</v>
      </c>
      <c r="B39" s="3" t="s">
        <v>18</v>
      </c>
      <c r="C39" s="3" t="s">
        <v>18</v>
      </c>
      <c r="D39" s="3" t="s">
        <v>18</v>
      </c>
      <c r="E39" s="3" t="s">
        <v>18</v>
      </c>
      <c r="F39" s="3" t="s">
        <v>18</v>
      </c>
      <c r="G39" s="3" t="s">
        <v>18</v>
      </c>
      <c r="H39" s="3" t="s">
        <v>18</v>
      </c>
    </row>
    <row r="40" spans="1:8" x14ac:dyDescent="0.15">
      <c r="A40" s="5" t="s">
        <v>50</v>
      </c>
      <c r="B40" s="3" t="s">
        <v>18</v>
      </c>
      <c r="C40" s="3" t="s">
        <v>18</v>
      </c>
      <c r="D40" s="3" t="s">
        <v>18</v>
      </c>
      <c r="E40" s="3" t="s">
        <v>18</v>
      </c>
      <c r="F40" s="3" t="s">
        <v>18</v>
      </c>
      <c r="G40" s="3" t="s">
        <v>18</v>
      </c>
      <c r="H40" s="3" t="s">
        <v>18</v>
      </c>
    </row>
    <row r="41" spans="1:8" x14ac:dyDescent="0.15">
      <c r="A41" s="5" t="s">
        <v>51</v>
      </c>
      <c r="B41" s="3" t="s">
        <v>18</v>
      </c>
      <c r="C41" s="3" t="s">
        <v>18</v>
      </c>
      <c r="D41" s="3" t="s">
        <v>18</v>
      </c>
      <c r="E41" s="3" t="s">
        <v>18</v>
      </c>
      <c r="F41" s="3" t="s">
        <v>18</v>
      </c>
      <c r="G41" s="3" t="s">
        <v>18</v>
      </c>
      <c r="H41" s="3" t="s">
        <v>18</v>
      </c>
    </row>
    <row r="42" spans="1:8" x14ac:dyDescent="0.15">
      <c r="A42" s="5" t="s">
        <v>52</v>
      </c>
      <c r="B42" s="3" t="s">
        <v>18</v>
      </c>
      <c r="C42" s="3" t="s">
        <v>18</v>
      </c>
      <c r="D42" s="3" t="s">
        <v>18</v>
      </c>
      <c r="E42" s="3" t="s">
        <v>18</v>
      </c>
      <c r="F42" s="3" t="s">
        <v>18</v>
      </c>
      <c r="G42" s="3" t="s">
        <v>18</v>
      </c>
      <c r="H42" s="3" t="s">
        <v>18</v>
      </c>
    </row>
    <row r="43" spans="1:8" x14ac:dyDescent="0.15">
      <c r="A43" s="5" t="s">
        <v>53</v>
      </c>
      <c r="B43" s="3" t="s">
        <v>18</v>
      </c>
      <c r="C43" s="3" t="s">
        <v>18</v>
      </c>
      <c r="D43" s="3" t="s">
        <v>18</v>
      </c>
      <c r="E43" s="3" t="s">
        <v>18</v>
      </c>
      <c r="F43" s="3" t="s">
        <v>18</v>
      </c>
      <c r="G43" s="3" t="s">
        <v>18</v>
      </c>
      <c r="H43" s="3" t="s">
        <v>18</v>
      </c>
    </row>
    <row r="44" spans="1:8" x14ac:dyDescent="0.15">
      <c r="A44" s="5" t="s">
        <v>54</v>
      </c>
      <c r="B44" s="3" t="s">
        <v>18</v>
      </c>
      <c r="C44" s="3" t="s">
        <v>18</v>
      </c>
      <c r="D44" s="3" t="s">
        <v>18</v>
      </c>
      <c r="E44" s="3" t="s">
        <v>18</v>
      </c>
      <c r="F44" s="3" t="s">
        <v>18</v>
      </c>
      <c r="G44" s="3" t="s">
        <v>18</v>
      </c>
      <c r="H44" s="3" t="s">
        <v>18</v>
      </c>
    </row>
    <row r="45" spans="1:8" x14ac:dyDescent="0.15">
      <c r="A45" s="5" t="s">
        <v>55</v>
      </c>
      <c r="B45" s="3">
        <v>664416610</v>
      </c>
      <c r="C45" s="3" t="s">
        <v>18</v>
      </c>
      <c r="D45" s="3" t="s">
        <v>18</v>
      </c>
      <c r="E45" s="3">
        <v>664416610</v>
      </c>
      <c r="F45" s="3">
        <v>527785407</v>
      </c>
      <c r="G45" s="3">
        <v>14500739</v>
      </c>
      <c r="H45" s="3">
        <v>136631203</v>
      </c>
    </row>
    <row r="46" spans="1:8" x14ac:dyDescent="0.15">
      <c r="A46" s="5" t="s">
        <v>56</v>
      </c>
      <c r="B46" s="3">
        <v>28150113364</v>
      </c>
      <c r="C46" s="3">
        <v>38435944</v>
      </c>
      <c r="D46" s="3" t="s">
        <v>18</v>
      </c>
      <c r="E46" s="3">
        <v>28188549308</v>
      </c>
      <c r="F46" s="3">
        <v>18012989170</v>
      </c>
      <c r="G46" s="3">
        <v>449344178</v>
      </c>
      <c r="H46" s="3">
        <v>10175560138</v>
      </c>
    </row>
    <row r="47" spans="1:8" x14ac:dyDescent="0.15">
      <c r="A47" s="5" t="s">
        <v>57</v>
      </c>
      <c r="B47" s="3">
        <v>156922539716</v>
      </c>
      <c r="C47" s="3">
        <v>716794274</v>
      </c>
      <c r="D47" s="3" t="s">
        <v>18</v>
      </c>
      <c r="E47" s="3">
        <v>157639333990</v>
      </c>
      <c r="F47" s="3">
        <v>109507637111</v>
      </c>
      <c r="G47" s="3">
        <v>2198344273</v>
      </c>
      <c r="H47" s="3">
        <v>48131696879</v>
      </c>
    </row>
    <row r="48" spans="1:8" x14ac:dyDescent="0.15">
      <c r="A48" s="5" t="s">
        <v>58</v>
      </c>
      <c r="B48" s="3">
        <v>91127645</v>
      </c>
      <c r="C48" s="3" t="s">
        <v>18</v>
      </c>
      <c r="D48" s="3" t="s">
        <v>18</v>
      </c>
      <c r="E48" s="3">
        <v>91127645</v>
      </c>
      <c r="F48" s="3">
        <v>23481681</v>
      </c>
      <c r="G48" s="3">
        <v>4842196</v>
      </c>
      <c r="H48" s="3">
        <v>67645964</v>
      </c>
    </row>
    <row r="49" spans="1:8" x14ac:dyDescent="0.15">
      <c r="A49" s="5" t="s">
        <v>59</v>
      </c>
      <c r="B49" s="3" t="s">
        <v>18</v>
      </c>
      <c r="C49" s="3" t="s">
        <v>18</v>
      </c>
      <c r="D49" s="3" t="s">
        <v>18</v>
      </c>
      <c r="E49" s="3" t="s">
        <v>18</v>
      </c>
      <c r="F49" s="3" t="s">
        <v>18</v>
      </c>
      <c r="G49" s="3" t="s">
        <v>18</v>
      </c>
      <c r="H49" s="3" t="s">
        <v>18</v>
      </c>
    </row>
    <row r="50" spans="1:8" x14ac:dyDescent="0.15">
      <c r="A50" s="5" t="s">
        <v>60</v>
      </c>
      <c r="B50" s="3" t="s">
        <v>18</v>
      </c>
      <c r="C50" s="3" t="s">
        <v>18</v>
      </c>
      <c r="D50" s="3" t="s">
        <v>18</v>
      </c>
      <c r="E50" s="3" t="s">
        <v>18</v>
      </c>
      <c r="F50" s="3" t="s">
        <v>18</v>
      </c>
      <c r="G50" s="3" t="s">
        <v>18</v>
      </c>
      <c r="H50" s="3" t="s">
        <v>18</v>
      </c>
    </row>
    <row r="51" spans="1:8" x14ac:dyDescent="0.15">
      <c r="A51" s="5" t="s">
        <v>61</v>
      </c>
      <c r="B51" s="3" t="s">
        <v>18</v>
      </c>
      <c r="C51" s="3">
        <v>9485444</v>
      </c>
      <c r="D51" s="3" t="s">
        <v>18</v>
      </c>
      <c r="E51" s="3">
        <v>9485444</v>
      </c>
      <c r="F51" s="3" t="s">
        <v>18</v>
      </c>
      <c r="G51" s="3" t="s">
        <v>18</v>
      </c>
      <c r="H51" s="3">
        <v>9485444</v>
      </c>
    </row>
    <row r="52" spans="1:8" x14ac:dyDescent="0.15">
      <c r="A52" s="5" t="s">
        <v>62</v>
      </c>
      <c r="B52" s="3">
        <v>3887195856</v>
      </c>
      <c r="C52" s="3">
        <v>86042438</v>
      </c>
      <c r="D52" s="3" t="s">
        <v>18</v>
      </c>
      <c r="E52" s="3">
        <v>3973238294</v>
      </c>
      <c r="F52" s="3">
        <v>2939506255</v>
      </c>
      <c r="G52" s="3">
        <v>88270715</v>
      </c>
      <c r="H52" s="3">
        <v>1033732039</v>
      </c>
    </row>
    <row r="53" spans="1:8" x14ac:dyDescent="0.15">
      <c r="A53" s="5" t="s">
        <v>63</v>
      </c>
      <c r="B53" s="3" t="s">
        <v>18</v>
      </c>
      <c r="C53" s="3" t="s">
        <v>18</v>
      </c>
      <c r="D53" s="3" t="s">
        <v>18</v>
      </c>
      <c r="E53" s="3" t="s">
        <v>18</v>
      </c>
      <c r="F53" s="3" t="s">
        <v>18</v>
      </c>
      <c r="G53" s="3" t="s">
        <v>18</v>
      </c>
      <c r="H53" s="3" t="s">
        <v>18</v>
      </c>
    </row>
    <row r="54" spans="1:8" x14ac:dyDescent="0.15">
      <c r="A54" s="5" t="s">
        <v>64</v>
      </c>
      <c r="B54" s="3" t="s">
        <v>18</v>
      </c>
      <c r="C54" s="3" t="s">
        <v>18</v>
      </c>
      <c r="D54" s="3" t="s">
        <v>18</v>
      </c>
      <c r="E54" s="3" t="s">
        <v>18</v>
      </c>
      <c r="F54" s="3" t="s">
        <v>18</v>
      </c>
      <c r="G54" s="3" t="s">
        <v>18</v>
      </c>
      <c r="H54" s="3" t="s">
        <v>18</v>
      </c>
    </row>
    <row r="55" spans="1:8" x14ac:dyDescent="0.15">
      <c r="A55" s="5" t="s">
        <v>65</v>
      </c>
      <c r="B55" s="3" t="s">
        <v>18</v>
      </c>
      <c r="C55" s="3" t="s">
        <v>18</v>
      </c>
      <c r="D55" s="3" t="s">
        <v>18</v>
      </c>
      <c r="E55" s="3" t="s">
        <v>18</v>
      </c>
      <c r="F55" s="3" t="s">
        <v>18</v>
      </c>
      <c r="G55" s="3" t="s">
        <v>18</v>
      </c>
      <c r="H55" s="3" t="s">
        <v>18</v>
      </c>
    </row>
    <row r="56" spans="1:8" x14ac:dyDescent="0.15">
      <c r="A56" s="5" t="s">
        <v>66</v>
      </c>
      <c r="B56" s="3" t="s">
        <v>18</v>
      </c>
      <c r="C56" s="3" t="s">
        <v>18</v>
      </c>
      <c r="D56" s="3" t="s">
        <v>18</v>
      </c>
      <c r="E56" s="3" t="s">
        <v>18</v>
      </c>
      <c r="F56" s="3" t="s">
        <v>18</v>
      </c>
      <c r="G56" s="3" t="s">
        <v>18</v>
      </c>
      <c r="H56" s="3" t="s">
        <v>18</v>
      </c>
    </row>
    <row r="57" spans="1:8" x14ac:dyDescent="0.15">
      <c r="A57" s="5" t="s">
        <v>67</v>
      </c>
      <c r="B57" s="3">
        <v>17963575964</v>
      </c>
      <c r="C57" s="3" t="s">
        <v>18</v>
      </c>
      <c r="D57" s="3" t="s">
        <v>18</v>
      </c>
      <c r="E57" s="3">
        <v>17963575964</v>
      </c>
      <c r="F57" s="3">
        <v>8834887678</v>
      </c>
      <c r="G57" s="3">
        <v>299505988</v>
      </c>
      <c r="H57" s="3">
        <v>9128688286</v>
      </c>
    </row>
    <row r="58" spans="1:8" x14ac:dyDescent="0.15">
      <c r="A58" s="5" t="s">
        <v>68</v>
      </c>
      <c r="B58" s="3">
        <v>8485966548</v>
      </c>
      <c r="C58" s="3">
        <v>21241000</v>
      </c>
      <c r="D58" s="3" t="s">
        <v>18</v>
      </c>
      <c r="E58" s="3">
        <v>8507207548</v>
      </c>
      <c r="F58" s="3">
        <v>5059773729</v>
      </c>
      <c r="G58" s="3">
        <v>129175108</v>
      </c>
      <c r="H58" s="3">
        <v>3447433819</v>
      </c>
    </row>
    <row r="59" spans="1:8" x14ac:dyDescent="0.15">
      <c r="A59" s="5" t="s">
        <v>69</v>
      </c>
      <c r="B59" s="3">
        <v>7150951982</v>
      </c>
      <c r="C59" s="3">
        <v>247340879</v>
      </c>
      <c r="D59" s="3" t="s">
        <v>18</v>
      </c>
      <c r="E59" s="3">
        <v>7398292861</v>
      </c>
      <c r="F59" s="3">
        <v>5184841279</v>
      </c>
      <c r="G59" s="3">
        <v>187454864</v>
      </c>
      <c r="H59" s="3">
        <v>2213451582</v>
      </c>
    </row>
    <row r="60" spans="1:8" x14ac:dyDescent="0.15">
      <c r="A60" s="5" t="s">
        <v>70</v>
      </c>
      <c r="B60" s="3">
        <v>11192008</v>
      </c>
      <c r="C60" s="3" t="s">
        <v>18</v>
      </c>
      <c r="D60" s="3" t="s">
        <v>18</v>
      </c>
      <c r="E60" s="3">
        <v>11192008</v>
      </c>
      <c r="F60" s="3">
        <v>949999</v>
      </c>
      <c r="G60" s="3">
        <v>559599</v>
      </c>
      <c r="H60" s="3">
        <v>10242009</v>
      </c>
    </row>
    <row r="61" spans="1:8" x14ac:dyDescent="0.15">
      <c r="A61" s="5" t="s">
        <v>71</v>
      </c>
      <c r="B61" s="3">
        <v>1315532091</v>
      </c>
      <c r="C61" s="3">
        <v>161496476</v>
      </c>
      <c r="D61" s="3">
        <v>125555000</v>
      </c>
      <c r="E61" s="3">
        <v>1351473567</v>
      </c>
      <c r="F61" s="3" t="s">
        <v>18</v>
      </c>
      <c r="G61" s="3" t="s">
        <v>18</v>
      </c>
      <c r="H61" s="3">
        <v>1351473567</v>
      </c>
    </row>
    <row r="62" spans="1:8" x14ac:dyDescent="0.15">
      <c r="A62" s="5" t="s">
        <v>72</v>
      </c>
      <c r="B62" s="3">
        <v>17085785874</v>
      </c>
      <c r="C62" s="3">
        <v>762490730</v>
      </c>
      <c r="D62" s="3">
        <v>727221787</v>
      </c>
      <c r="E62" s="3">
        <v>17121054817</v>
      </c>
      <c r="F62" s="3">
        <v>7592725053</v>
      </c>
      <c r="G62" s="3">
        <v>911750468</v>
      </c>
      <c r="H62" s="3">
        <v>9528329764</v>
      </c>
    </row>
    <row r="63" spans="1:8" x14ac:dyDescent="0.15">
      <c r="A63" s="5" t="s">
        <v>73</v>
      </c>
      <c r="B63" s="3">
        <v>5482302023</v>
      </c>
      <c r="C63" s="3">
        <v>60580375</v>
      </c>
      <c r="D63" s="3" t="s">
        <v>18</v>
      </c>
      <c r="E63" s="3">
        <v>5542882398</v>
      </c>
      <c r="F63" s="3">
        <v>1600309593</v>
      </c>
      <c r="G63" s="3">
        <v>323722496</v>
      </c>
      <c r="H63" s="3">
        <v>3942572805</v>
      </c>
    </row>
    <row r="64" spans="1:8" x14ac:dyDescent="0.15">
      <c r="A64" s="5" t="s">
        <v>74</v>
      </c>
      <c r="B64" s="3">
        <v>8362992661</v>
      </c>
      <c r="C64" s="3">
        <v>701910355</v>
      </c>
      <c r="D64" s="3">
        <v>727221787</v>
      </c>
      <c r="E64" s="3">
        <v>8337681229</v>
      </c>
      <c r="F64" s="3">
        <v>5992415460</v>
      </c>
      <c r="G64" s="3">
        <v>588027972</v>
      </c>
      <c r="H64" s="3">
        <v>2345265769</v>
      </c>
    </row>
    <row r="65" spans="1:8" x14ac:dyDescent="0.15">
      <c r="A65" s="5" t="s">
        <v>75</v>
      </c>
      <c r="B65" s="3">
        <v>3240491190</v>
      </c>
      <c r="C65" s="3" t="s">
        <v>18</v>
      </c>
      <c r="D65" s="3" t="s">
        <v>18</v>
      </c>
      <c r="E65" s="3">
        <v>3240491190</v>
      </c>
      <c r="F65" s="3" t="s">
        <v>18</v>
      </c>
      <c r="G65" s="3" t="s">
        <v>18</v>
      </c>
      <c r="H65" s="3">
        <v>3240491190</v>
      </c>
    </row>
    <row r="66" spans="1:8" x14ac:dyDescent="0.15">
      <c r="A66" s="5" t="s">
        <v>14</v>
      </c>
      <c r="B66" s="3">
        <v>404867109858</v>
      </c>
      <c r="C66" s="3">
        <v>5450340693</v>
      </c>
      <c r="D66" s="3">
        <v>2830387481</v>
      </c>
      <c r="E66" s="3">
        <v>407487063070</v>
      </c>
      <c r="F66" s="3">
        <v>226993368062</v>
      </c>
      <c r="G66" s="3">
        <v>7039224901</v>
      </c>
      <c r="H66" s="3">
        <v>180493695008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5"/>
  <sheetViews>
    <sheetView zoomScaleNormal="100" zoomScaleSheetLayoutView="100" workbookViewId="0">
      <selection activeCell="E27" sqref="E27"/>
    </sheetView>
  </sheetViews>
  <sheetFormatPr defaultColWidth="8.875" defaultRowHeight="15.75" x14ac:dyDescent="0.35"/>
  <cols>
    <col min="1" max="1" width="22.875" style="74" customWidth="1"/>
    <col min="2" max="10" width="12.875" style="74" customWidth="1"/>
    <col min="11" max="16384" width="8.875" style="74"/>
  </cols>
  <sheetData>
    <row r="1" spans="1:10" ht="30" x14ac:dyDescent="0.6">
      <c r="A1" s="73" t="s">
        <v>340</v>
      </c>
    </row>
    <row r="2" spans="1:10" ht="13.5" customHeight="1" x14ac:dyDescent="0.4">
      <c r="A2" s="116" t="s">
        <v>228</v>
      </c>
    </row>
    <row r="3" spans="1:10" ht="18.75" x14ac:dyDescent="0.4">
      <c r="A3" s="116" t="s">
        <v>86</v>
      </c>
    </row>
    <row r="4" spans="1:10" ht="18.75" x14ac:dyDescent="0.4">
      <c r="A4" s="116" t="s">
        <v>309</v>
      </c>
      <c r="J4" s="56" t="s">
        <v>89</v>
      </c>
    </row>
    <row r="5" spans="1:10" ht="37.5" customHeight="1" x14ac:dyDescent="0.35">
      <c r="A5" s="118" t="s">
        <v>310</v>
      </c>
      <c r="B5" s="80" t="s">
        <v>341</v>
      </c>
      <c r="C5" s="81" t="s">
        <v>342</v>
      </c>
      <c r="D5" s="81" t="s">
        <v>343</v>
      </c>
      <c r="E5" s="81" t="s">
        <v>344</v>
      </c>
      <c r="F5" s="81" t="s">
        <v>345</v>
      </c>
      <c r="G5" s="81" t="s">
        <v>346</v>
      </c>
      <c r="H5" s="81" t="s">
        <v>347</v>
      </c>
      <c r="I5" s="81" t="s">
        <v>348</v>
      </c>
      <c r="J5" s="80" t="s">
        <v>349</v>
      </c>
    </row>
    <row r="6" spans="1:10" ht="18" customHeight="1" x14ac:dyDescent="0.35">
      <c r="A6" s="125">
        <v>61380097012</v>
      </c>
      <c r="B6" s="126">
        <v>5173556399</v>
      </c>
      <c r="C6" s="126">
        <v>5308504573</v>
      </c>
      <c r="D6" s="126">
        <v>5861040341</v>
      </c>
      <c r="E6" s="126">
        <v>5117758672</v>
      </c>
      <c r="F6" s="126">
        <v>4975834802</v>
      </c>
      <c r="G6" s="126">
        <v>19968996828</v>
      </c>
      <c r="H6" s="126">
        <v>11173206730</v>
      </c>
      <c r="I6" s="126">
        <v>3641209785</v>
      </c>
      <c r="J6" s="126">
        <v>159988882</v>
      </c>
    </row>
    <row r="7" spans="1:10" x14ac:dyDescent="0.35">
      <c r="B7" s="127"/>
      <c r="C7" s="127"/>
      <c r="D7" s="127"/>
      <c r="E7" s="127"/>
      <c r="F7" s="127"/>
      <c r="G7" s="127"/>
      <c r="H7" s="127"/>
      <c r="I7" s="127"/>
      <c r="J7" s="128"/>
    </row>
    <row r="8" spans="1:10" s="129" customFormat="1" x14ac:dyDescent="0.35"/>
    <row r="20" spans="1:1" s="130" customFormat="1" ht="18.75" x14ac:dyDescent="0.4"/>
    <row r="21" spans="1:1" ht="22.5" customHeight="1" x14ac:dyDescent="0.35"/>
    <row r="22" spans="1:1" ht="18" customHeight="1" x14ac:dyDescent="0.35"/>
    <row r="25" spans="1:1" x14ac:dyDescent="0.35">
      <c r="A25" s="131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6"/>
  <sheetViews>
    <sheetView workbookViewId="0">
      <selection activeCell="B12" sqref="B12"/>
    </sheetView>
  </sheetViews>
  <sheetFormatPr defaultColWidth="8.875" defaultRowHeight="15.75" x14ac:dyDescent="0.35"/>
  <cols>
    <col min="1" max="1" width="22.875" style="74" customWidth="1"/>
    <col min="2" max="2" width="112.875" style="74" customWidth="1"/>
    <col min="3" max="16384" width="8.875" style="74"/>
  </cols>
  <sheetData>
    <row r="1" spans="1:2" ht="30" x14ac:dyDescent="0.6">
      <c r="A1" s="73" t="s">
        <v>350</v>
      </c>
    </row>
    <row r="2" spans="1:2" ht="18.75" x14ac:dyDescent="0.4">
      <c r="A2" s="75" t="s">
        <v>228</v>
      </c>
    </row>
    <row r="3" spans="1:2" ht="18.75" x14ac:dyDescent="0.4">
      <c r="A3" s="75" t="s">
        <v>86</v>
      </c>
    </row>
    <row r="4" spans="1:2" ht="18.75" x14ac:dyDescent="0.4">
      <c r="A4" s="75" t="s">
        <v>309</v>
      </c>
      <c r="B4" s="77" t="s">
        <v>89</v>
      </c>
    </row>
    <row r="5" spans="1:2" ht="22.5" customHeight="1" x14ac:dyDescent="0.35">
      <c r="A5" s="132" t="s">
        <v>351</v>
      </c>
      <c r="B5" s="80" t="s">
        <v>352</v>
      </c>
    </row>
    <row r="6" spans="1:2" ht="18" customHeight="1" x14ac:dyDescent="0.35">
      <c r="A6" s="133">
        <v>0</v>
      </c>
      <c r="B6" s="134" t="s">
        <v>353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2"/>
  <sheetViews>
    <sheetView zoomScaleNormal="100" zoomScaleSheetLayoutView="100" workbookViewId="0">
      <selection activeCell="D18" sqref="D18"/>
    </sheetView>
  </sheetViews>
  <sheetFormatPr defaultColWidth="8.875" defaultRowHeight="15.75" x14ac:dyDescent="0.35"/>
  <cols>
    <col min="1" max="1" width="18.875" style="54" customWidth="1"/>
    <col min="2" max="6" width="20.875" style="54" customWidth="1"/>
    <col min="7" max="7" width="8.875" style="54"/>
    <col min="8" max="8" width="9.75" style="54" bestFit="1" customWidth="1"/>
    <col min="9" max="16384" width="8.875" style="54"/>
  </cols>
  <sheetData>
    <row r="1" spans="1:6" ht="30" x14ac:dyDescent="0.6">
      <c r="A1" s="53" t="s">
        <v>354</v>
      </c>
    </row>
    <row r="2" spans="1:6" ht="18.75" x14ac:dyDescent="0.4">
      <c r="A2" s="55" t="s">
        <v>228</v>
      </c>
    </row>
    <row r="3" spans="1:6" ht="18.75" x14ac:dyDescent="0.4">
      <c r="A3" s="55" t="s">
        <v>86</v>
      </c>
    </row>
    <row r="4" spans="1:6" ht="18.75" x14ac:dyDescent="0.4">
      <c r="A4" s="55" t="s">
        <v>309</v>
      </c>
      <c r="F4" s="56" t="s">
        <v>89</v>
      </c>
    </row>
    <row r="5" spans="1:6" ht="22.5" customHeight="1" x14ac:dyDescent="0.35">
      <c r="A5" s="107" t="s">
        <v>5</v>
      </c>
      <c r="B5" s="107" t="s">
        <v>355</v>
      </c>
      <c r="C5" s="107" t="s">
        <v>356</v>
      </c>
      <c r="D5" s="107" t="s">
        <v>357</v>
      </c>
      <c r="E5" s="107"/>
      <c r="F5" s="107" t="s">
        <v>358</v>
      </c>
    </row>
    <row r="6" spans="1:6" ht="22.5" customHeight="1" x14ac:dyDescent="0.35">
      <c r="A6" s="107"/>
      <c r="B6" s="107"/>
      <c r="C6" s="107"/>
      <c r="D6" s="57" t="s">
        <v>359</v>
      </c>
      <c r="E6" s="57" t="s">
        <v>13</v>
      </c>
      <c r="F6" s="107"/>
    </row>
    <row r="7" spans="1:6" ht="18" customHeight="1" x14ac:dyDescent="0.35">
      <c r="A7" s="59" t="s">
        <v>360</v>
      </c>
      <c r="B7" s="61">
        <v>38882711</v>
      </c>
      <c r="C7" s="61">
        <v>37801115</v>
      </c>
      <c r="D7" s="61">
        <v>33500755</v>
      </c>
      <c r="E7" s="61">
        <v>5381956</v>
      </c>
      <c r="F7" s="61">
        <v>37801115</v>
      </c>
    </row>
    <row r="8" spans="1:6" ht="18" customHeight="1" x14ac:dyDescent="0.35">
      <c r="A8" s="59" t="s">
        <v>361</v>
      </c>
      <c r="B8" s="61">
        <v>406604401</v>
      </c>
      <c r="C8" s="61">
        <v>419227980</v>
      </c>
      <c r="D8" s="61">
        <v>406604401</v>
      </c>
      <c r="E8" s="61"/>
      <c r="F8" s="61">
        <v>419227980</v>
      </c>
    </row>
    <row r="9" spans="1:6" ht="18" customHeight="1" x14ac:dyDescent="0.35">
      <c r="A9" s="59" t="s">
        <v>362</v>
      </c>
      <c r="B9" s="61">
        <v>4551105000</v>
      </c>
      <c r="C9" s="61">
        <v>4635521000</v>
      </c>
      <c r="D9" s="61">
        <v>232952553</v>
      </c>
      <c r="E9" s="61">
        <v>4318152447</v>
      </c>
      <c r="F9" s="61">
        <v>4635521000</v>
      </c>
    </row>
    <row r="10" spans="1:6" ht="18" customHeight="1" x14ac:dyDescent="0.35">
      <c r="A10" s="59" t="s">
        <v>363</v>
      </c>
      <c r="B10" s="61">
        <v>205442000</v>
      </c>
      <c r="C10" s="61">
        <v>125172000</v>
      </c>
      <c r="D10" s="61"/>
      <c r="E10" s="61">
        <v>205442000</v>
      </c>
      <c r="F10" s="61">
        <v>125172000</v>
      </c>
    </row>
    <row r="11" spans="1:6" ht="18" customHeight="1" x14ac:dyDescent="0.35">
      <c r="A11" s="59" t="s">
        <v>364</v>
      </c>
      <c r="B11" s="61">
        <v>1521089260</v>
      </c>
      <c r="C11" s="61">
        <v>1432287759</v>
      </c>
      <c r="D11" s="61"/>
      <c r="E11" s="61">
        <v>1521089260</v>
      </c>
      <c r="F11" s="61">
        <v>1432287759</v>
      </c>
    </row>
    <row r="12" spans="1:6" ht="18" customHeight="1" x14ac:dyDescent="0.35">
      <c r="A12" s="68" t="s">
        <v>14</v>
      </c>
      <c r="B12" s="61">
        <v>6723123372</v>
      </c>
      <c r="C12" s="61">
        <v>6650009854</v>
      </c>
      <c r="D12" s="61">
        <v>673057709</v>
      </c>
      <c r="E12" s="61">
        <v>6050065663</v>
      </c>
      <c r="F12" s="61">
        <v>6650009854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42"/>
  <sheetViews>
    <sheetView zoomScaleNormal="100" zoomScaleSheetLayoutView="100" workbookViewId="0">
      <pane ySplit="5" topLeftCell="A6" activePane="bottomLeft" state="frozen"/>
      <selection activeCell="C47" sqref="C47"/>
      <selection pane="bottomLeft" activeCell="G28" sqref="G28"/>
    </sheetView>
  </sheetViews>
  <sheetFormatPr defaultColWidth="8.875" defaultRowHeight="15.75" x14ac:dyDescent="0.35"/>
  <cols>
    <col min="1" max="1" width="25.875" style="54" customWidth="1"/>
    <col min="2" max="2" width="30.5" style="105" bestFit="1" customWidth="1"/>
    <col min="3" max="3" width="36.125" style="135" bestFit="1" customWidth="1"/>
    <col min="4" max="5" width="16.875" style="54" customWidth="1"/>
    <col min="6" max="16384" width="8.875" style="54"/>
  </cols>
  <sheetData>
    <row r="1" spans="1:8" ht="30" x14ac:dyDescent="0.6">
      <c r="A1" s="53" t="s">
        <v>365</v>
      </c>
    </row>
    <row r="2" spans="1:8" ht="18.75" x14ac:dyDescent="0.4">
      <c r="A2" s="55" t="s">
        <v>228</v>
      </c>
    </row>
    <row r="3" spans="1:8" ht="18.75" x14ac:dyDescent="0.4">
      <c r="A3" s="55" t="s">
        <v>366</v>
      </c>
      <c r="B3" s="136"/>
      <c r="C3" s="136"/>
      <c r="D3" s="136"/>
    </row>
    <row r="4" spans="1:8" ht="18.75" x14ac:dyDescent="0.4">
      <c r="A4" s="55" t="s">
        <v>367</v>
      </c>
      <c r="D4" s="56" t="s">
        <v>89</v>
      </c>
    </row>
    <row r="5" spans="1:8" ht="22.5" customHeight="1" x14ac:dyDescent="0.35">
      <c r="A5" s="57" t="s">
        <v>5</v>
      </c>
      <c r="B5" s="57" t="s">
        <v>368</v>
      </c>
      <c r="C5" s="57" t="s">
        <v>369</v>
      </c>
      <c r="D5" s="57" t="s">
        <v>370</v>
      </c>
      <c r="E5" s="57" t="s">
        <v>371</v>
      </c>
    </row>
    <row r="6" spans="1:8" ht="18" customHeight="1" x14ac:dyDescent="0.35">
      <c r="A6" s="137" t="s">
        <v>372</v>
      </c>
      <c r="B6" s="59" t="s">
        <v>373</v>
      </c>
      <c r="C6" s="59" t="s">
        <v>374</v>
      </c>
      <c r="D6" s="72">
        <v>204663425</v>
      </c>
      <c r="E6" s="59"/>
    </row>
    <row r="7" spans="1:8" ht="18" customHeight="1" x14ac:dyDescent="0.35">
      <c r="A7" s="138"/>
      <c r="B7" s="59" t="s">
        <v>375</v>
      </c>
      <c r="C7" s="59" t="s">
        <v>376</v>
      </c>
      <c r="D7" s="72">
        <v>79808000</v>
      </c>
      <c r="E7" s="59"/>
      <c r="H7" s="139"/>
    </row>
    <row r="8" spans="1:8" ht="18" customHeight="1" x14ac:dyDescent="0.35">
      <c r="A8" s="138"/>
      <c r="B8" s="59" t="s">
        <v>377</v>
      </c>
      <c r="C8" s="59" t="s">
        <v>378</v>
      </c>
      <c r="D8" s="72">
        <v>67082000</v>
      </c>
      <c r="E8" s="59"/>
      <c r="H8" s="139"/>
    </row>
    <row r="9" spans="1:8" ht="18" customHeight="1" x14ac:dyDescent="0.35">
      <c r="A9" s="138"/>
      <c r="B9" s="59" t="s">
        <v>379</v>
      </c>
      <c r="C9" s="59" t="s">
        <v>380</v>
      </c>
      <c r="D9" s="72">
        <v>64800000</v>
      </c>
      <c r="E9" s="59"/>
      <c r="H9" s="139"/>
    </row>
    <row r="10" spans="1:8" ht="18" customHeight="1" x14ac:dyDescent="0.35">
      <c r="A10" s="138"/>
      <c r="B10" s="59" t="s">
        <v>381</v>
      </c>
      <c r="C10" s="59" t="s">
        <v>382</v>
      </c>
      <c r="D10" s="72">
        <v>59515000</v>
      </c>
      <c r="E10" s="59"/>
    </row>
    <row r="11" spans="1:8" ht="18" customHeight="1" x14ac:dyDescent="0.35">
      <c r="A11" s="138"/>
      <c r="B11" s="59" t="s">
        <v>383</v>
      </c>
      <c r="C11" s="59" t="s">
        <v>384</v>
      </c>
      <c r="D11" s="72">
        <v>37990000</v>
      </c>
      <c r="E11" s="59"/>
    </row>
    <row r="12" spans="1:8" ht="18" customHeight="1" x14ac:dyDescent="0.35">
      <c r="A12" s="138"/>
      <c r="B12" s="59" t="s">
        <v>385</v>
      </c>
      <c r="C12" s="59" t="s">
        <v>386</v>
      </c>
      <c r="D12" s="72">
        <v>33600000</v>
      </c>
      <c r="E12" s="59"/>
    </row>
    <row r="13" spans="1:8" ht="18" customHeight="1" x14ac:dyDescent="0.35">
      <c r="A13" s="138"/>
      <c r="B13" s="59" t="s">
        <v>387</v>
      </c>
      <c r="C13" s="59" t="s">
        <v>374</v>
      </c>
      <c r="D13" s="72">
        <v>20985991</v>
      </c>
      <c r="E13" s="59"/>
    </row>
    <row r="14" spans="1:8" ht="18" customHeight="1" x14ac:dyDescent="0.35">
      <c r="A14" s="138"/>
      <c r="B14" s="59"/>
      <c r="C14" s="59"/>
      <c r="D14" s="72"/>
      <c r="E14" s="59"/>
    </row>
    <row r="15" spans="1:8" ht="18" customHeight="1" x14ac:dyDescent="0.35">
      <c r="A15" s="138"/>
      <c r="B15" s="59"/>
      <c r="C15" s="59"/>
      <c r="D15" s="72"/>
      <c r="E15" s="59"/>
    </row>
    <row r="16" spans="1:8" ht="18" customHeight="1" x14ac:dyDescent="0.35">
      <c r="A16" s="138"/>
      <c r="B16" s="59" t="s">
        <v>388</v>
      </c>
      <c r="C16" s="59"/>
      <c r="D16" s="140">
        <v>242764328</v>
      </c>
      <c r="E16" s="59"/>
    </row>
    <row r="17" spans="1:8" ht="18" customHeight="1" x14ac:dyDescent="0.35">
      <c r="A17" s="141"/>
      <c r="B17" s="68" t="s">
        <v>389</v>
      </c>
      <c r="C17" s="142"/>
      <c r="D17" s="72">
        <v>811208744</v>
      </c>
      <c r="E17" s="142"/>
      <c r="F17" s="139"/>
    </row>
    <row r="18" spans="1:8" ht="18" customHeight="1" x14ac:dyDescent="0.35">
      <c r="A18" s="143" t="s">
        <v>390</v>
      </c>
      <c r="B18" s="72" t="s">
        <v>391</v>
      </c>
      <c r="C18" s="59" t="s">
        <v>120</v>
      </c>
      <c r="D18" s="72">
        <v>2323701000</v>
      </c>
      <c r="E18" s="68"/>
    </row>
    <row r="19" spans="1:8" ht="18" customHeight="1" x14ac:dyDescent="0.35">
      <c r="A19" s="144"/>
      <c r="B19" s="72" t="s">
        <v>392</v>
      </c>
      <c r="C19" s="59" t="s">
        <v>119</v>
      </c>
      <c r="D19" s="72">
        <v>334641040</v>
      </c>
      <c r="E19" s="68"/>
    </row>
    <row r="20" spans="1:8" ht="18" customHeight="1" x14ac:dyDescent="0.35">
      <c r="A20" s="144"/>
      <c r="B20" s="72" t="s">
        <v>393</v>
      </c>
      <c r="C20" s="59" t="s">
        <v>394</v>
      </c>
      <c r="D20" s="72">
        <v>647597457</v>
      </c>
      <c r="E20" s="68"/>
    </row>
    <row r="21" spans="1:8" ht="18" customHeight="1" x14ac:dyDescent="0.35">
      <c r="A21" s="144"/>
      <c r="B21" s="72" t="s">
        <v>395</v>
      </c>
      <c r="C21" s="59" t="s">
        <v>396</v>
      </c>
      <c r="D21" s="72">
        <v>1212607000</v>
      </c>
      <c r="E21" s="68"/>
    </row>
    <row r="22" spans="1:8" ht="18" customHeight="1" x14ac:dyDescent="0.35">
      <c r="A22" s="144"/>
      <c r="B22" s="72" t="s">
        <v>397</v>
      </c>
      <c r="C22" s="59" t="s">
        <v>398</v>
      </c>
      <c r="D22" s="72">
        <v>120000000</v>
      </c>
      <c r="E22" s="68"/>
      <c r="H22" s="139"/>
    </row>
    <row r="23" spans="1:8" ht="18" customHeight="1" x14ac:dyDescent="0.35">
      <c r="A23" s="144"/>
      <c r="B23" s="72" t="s">
        <v>399</v>
      </c>
      <c r="C23" s="59" t="s">
        <v>378</v>
      </c>
      <c r="D23" s="72">
        <v>196754519</v>
      </c>
      <c r="E23" s="68"/>
    </row>
    <row r="24" spans="1:8" ht="18" customHeight="1" x14ac:dyDescent="0.35">
      <c r="A24" s="144"/>
      <c r="B24" s="59" t="s">
        <v>400</v>
      </c>
      <c r="C24" s="59" t="s">
        <v>118</v>
      </c>
      <c r="D24" s="72">
        <v>1303861239</v>
      </c>
      <c r="E24" s="59"/>
    </row>
    <row r="25" spans="1:8" ht="18" customHeight="1" x14ac:dyDescent="0.35">
      <c r="A25" s="144"/>
      <c r="B25" s="72" t="s">
        <v>401</v>
      </c>
      <c r="C25" s="59" t="s">
        <v>378</v>
      </c>
      <c r="D25" s="72">
        <v>578391980</v>
      </c>
      <c r="E25" s="86"/>
    </row>
    <row r="26" spans="1:8" ht="18" customHeight="1" x14ac:dyDescent="0.35">
      <c r="A26" s="144"/>
      <c r="B26" s="72" t="s">
        <v>402</v>
      </c>
      <c r="C26" s="59" t="s">
        <v>378</v>
      </c>
      <c r="D26" s="72">
        <v>29070000</v>
      </c>
      <c r="E26" s="86"/>
    </row>
    <row r="27" spans="1:8" ht="18" customHeight="1" x14ac:dyDescent="0.35">
      <c r="A27" s="144"/>
      <c r="B27" s="72" t="s">
        <v>403</v>
      </c>
      <c r="C27" s="59" t="s">
        <v>404</v>
      </c>
      <c r="D27" s="72">
        <v>97949650</v>
      </c>
      <c r="E27" s="86"/>
    </row>
    <row r="28" spans="1:8" ht="18" customHeight="1" x14ac:dyDescent="0.35">
      <c r="A28" s="144"/>
      <c r="B28" s="72" t="s">
        <v>405</v>
      </c>
      <c r="C28" s="59" t="s">
        <v>386</v>
      </c>
      <c r="D28" s="72">
        <v>161906349</v>
      </c>
      <c r="E28" s="86"/>
    </row>
    <row r="29" spans="1:8" ht="18" customHeight="1" x14ac:dyDescent="0.35">
      <c r="A29" s="144"/>
      <c r="B29" s="72" t="s">
        <v>406</v>
      </c>
      <c r="C29" s="59" t="s">
        <v>378</v>
      </c>
      <c r="D29" s="72">
        <v>463667772</v>
      </c>
      <c r="E29" s="86"/>
    </row>
    <row r="30" spans="1:8" ht="18" customHeight="1" x14ac:dyDescent="0.35">
      <c r="A30" s="144"/>
      <c r="B30" s="59" t="s">
        <v>388</v>
      </c>
      <c r="C30" s="59"/>
      <c r="D30" s="140">
        <v>1389255202</v>
      </c>
      <c r="E30" s="86"/>
    </row>
    <row r="31" spans="1:8" ht="18" customHeight="1" x14ac:dyDescent="0.35">
      <c r="A31" s="145"/>
      <c r="B31" s="68" t="s">
        <v>389</v>
      </c>
      <c r="C31" s="142"/>
      <c r="D31" s="94">
        <v>8859403208</v>
      </c>
      <c r="E31" s="142"/>
    </row>
    <row r="32" spans="1:8" ht="18" customHeight="1" x14ac:dyDescent="0.35">
      <c r="A32" s="68" t="s">
        <v>14</v>
      </c>
      <c r="B32" s="142"/>
      <c r="C32" s="142"/>
      <c r="D32" s="94">
        <v>9670611952</v>
      </c>
      <c r="E32" s="142"/>
    </row>
    <row r="33" spans="3:4" x14ac:dyDescent="0.35">
      <c r="D33" s="135"/>
    </row>
    <row r="34" spans="3:4" x14ac:dyDescent="0.35">
      <c r="C34" s="54"/>
    </row>
    <row r="35" spans="3:4" x14ac:dyDescent="0.35">
      <c r="C35" s="54"/>
    </row>
    <row r="36" spans="3:4" x14ac:dyDescent="0.35">
      <c r="C36" s="54"/>
    </row>
    <row r="37" spans="3:4" x14ac:dyDescent="0.35">
      <c r="C37" s="54"/>
    </row>
    <row r="38" spans="3:4" x14ac:dyDescent="0.35">
      <c r="C38" s="54"/>
    </row>
    <row r="39" spans="3:4" x14ac:dyDescent="0.35">
      <c r="C39" s="54"/>
    </row>
    <row r="40" spans="3:4" x14ac:dyDescent="0.35">
      <c r="C40" s="54"/>
    </row>
    <row r="41" spans="3:4" x14ac:dyDescent="0.35">
      <c r="C41" s="54"/>
    </row>
    <row r="42" spans="3:4" x14ac:dyDescent="0.35">
      <c r="C42" s="54"/>
    </row>
  </sheetData>
  <autoFilter ref="A5:E32"/>
  <mergeCells count="3">
    <mergeCell ref="B3:D3"/>
    <mergeCell ref="A6:A17"/>
    <mergeCell ref="A18:A31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scale="92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E20"/>
  <sheetViews>
    <sheetView zoomScaleNormal="100" zoomScaleSheetLayoutView="100" workbookViewId="0">
      <selection activeCell="D26" sqref="D26"/>
    </sheetView>
  </sheetViews>
  <sheetFormatPr defaultColWidth="8.875" defaultRowHeight="15.75" x14ac:dyDescent="0.35"/>
  <cols>
    <col min="1" max="1" width="28.875" style="74" customWidth="1"/>
    <col min="2" max="3" width="24.875" style="74" customWidth="1"/>
    <col min="4" max="4" width="28.875" style="74" customWidth="1"/>
    <col min="5" max="5" width="24.875" style="74" customWidth="1"/>
    <col min="6" max="6" width="9.75" style="74" bestFit="1" customWidth="1"/>
    <col min="7" max="16384" width="8.875" style="74"/>
  </cols>
  <sheetData>
    <row r="1" spans="1:5" ht="30" x14ac:dyDescent="0.6">
      <c r="A1" s="73" t="s">
        <v>407</v>
      </c>
    </row>
    <row r="2" spans="1:5" ht="18.75" x14ac:dyDescent="0.4">
      <c r="A2" s="75" t="s">
        <v>228</v>
      </c>
    </row>
    <row r="3" spans="1:5" ht="18.75" x14ac:dyDescent="0.4">
      <c r="A3" s="75" t="s">
        <v>86</v>
      </c>
    </row>
    <row r="4" spans="1:5" ht="18.75" x14ac:dyDescent="0.4">
      <c r="A4" s="130" t="s">
        <v>309</v>
      </c>
      <c r="E4" s="77" t="s">
        <v>89</v>
      </c>
    </row>
    <row r="5" spans="1:5" ht="22.5" customHeight="1" x14ac:dyDescent="0.35">
      <c r="A5" s="80" t="s">
        <v>408</v>
      </c>
      <c r="B5" s="80" t="s">
        <v>5</v>
      </c>
      <c r="C5" s="78" t="s">
        <v>409</v>
      </c>
      <c r="D5" s="78"/>
      <c r="E5" s="80" t="s">
        <v>370</v>
      </c>
    </row>
    <row r="6" spans="1:5" ht="18" customHeight="1" x14ac:dyDescent="0.35">
      <c r="A6" s="146" t="s">
        <v>410</v>
      </c>
      <c r="B6" s="147" t="s">
        <v>411</v>
      </c>
      <c r="C6" s="148" t="s">
        <v>412</v>
      </c>
      <c r="D6" s="149"/>
      <c r="E6" s="83">
        <v>16739262617</v>
      </c>
    </row>
    <row r="7" spans="1:5" ht="18" customHeight="1" x14ac:dyDescent="0.35">
      <c r="A7" s="150"/>
      <c r="B7" s="147"/>
      <c r="C7" s="148" t="s">
        <v>413</v>
      </c>
      <c r="D7" s="149"/>
      <c r="E7" s="83">
        <v>9338057000</v>
      </c>
    </row>
    <row r="8" spans="1:5" ht="18" customHeight="1" x14ac:dyDescent="0.35">
      <c r="A8" s="150"/>
      <c r="B8" s="147"/>
      <c r="C8" s="148" t="s">
        <v>414</v>
      </c>
      <c r="D8" s="149"/>
      <c r="E8" s="83">
        <v>368298000</v>
      </c>
    </row>
    <row r="9" spans="1:5" ht="18" customHeight="1" x14ac:dyDescent="0.35">
      <c r="A9" s="150"/>
      <c r="B9" s="147"/>
      <c r="C9" s="148" t="s">
        <v>415</v>
      </c>
      <c r="D9" s="149"/>
      <c r="E9" s="83">
        <v>2803342000</v>
      </c>
    </row>
    <row r="10" spans="1:5" ht="18" customHeight="1" x14ac:dyDescent="0.35">
      <c r="A10" s="150"/>
      <c r="B10" s="147"/>
      <c r="C10" s="148" t="s">
        <v>416</v>
      </c>
      <c r="D10" s="149"/>
      <c r="E10" s="83">
        <v>107120824</v>
      </c>
    </row>
    <row r="11" spans="1:5" ht="18" customHeight="1" x14ac:dyDescent="0.35">
      <c r="A11" s="150"/>
      <c r="B11" s="147"/>
      <c r="C11" s="148" t="s">
        <v>388</v>
      </c>
      <c r="D11" s="149"/>
      <c r="E11" s="83">
        <v>1563930878</v>
      </c>
    </row>
    <row r="12" spans="1:5" ht="18" customHeight="1" x14ac:dyDescent="0.35">
      <c r="A12" s="150"/>
      <c r="B12" s="147"/>
      <c r="C12" s="147" t="s">
        <v>248</v>
      </c>
      <c r="D12" s="149"/>
      <c r="E12" s="83">
        <v>30920011319</v>
      </c>
    </row>
    <row r="13" spans="1:5" ht="18" customHeight="1" x14ac:dyDescent="0.35">
      <c r="A13" s="150"/>
      <c r="B13" s="147" t="s">
        <v>417</v>
      </c>
      <c r="C13" s="151" t="s">
        <v>418</v>
      </c>
      <c r="D13" s="82" t="s">
        <v>419</v>
      </c>
      <c r="E13" s="83">
        <v>1431997000</v>
      </c>
    </row>
    <row r="14" spans="1:5" ht="18" customHeight="1" x14ac:dyDescent="0.35">
      <c r="A14" s="150"/>
      <c r="B14" s="147"/>
      <c r="C14" s="147"/>
      <c r="D14" s="82" t="s">
        <v>420</v>
      </c>
      <c r="E14" s="83">
        <v>138182000</v>
      </c>
    </row>
    <row r="15" spans="1:5" ht="18" customHeight="1" x14ac:dyDescent="0.35">
      <c r="A15" s="150"/>
      <c r="B15" s="147"/>
      <c r="C15" s="147"/>
      <c r="D15" s="84" t="s">
        <v>389</v>
      </c>
      <c r="E15" s="83">
        <v>1570179000</v>
      </c>
    </row>
    <row r="16" spans="1:5" ht="18" customHeight="1" x14ac:dyDescent="0.35">
      <c r="A16" s="150"/>
      <c r="B16" s="147"/>
      <c r="C16" s="151" t="s">
        <v>421</v>
      </c>
      <c r="D16" s="82" t="s">
        <v>419</v>
      </c>
      <c r="E16" s="83">
        <v>9464760647</v>
      </c>
    </row>
    <row r="17" spans="1:5" ht="18" customHeight="1" x14ac:dyDescent="0.35">
      <c r="A17" s="150"/>
      <c r="B17" s="147"/>
      <c r="C17" s="147"/>
      <c r="D17" s="82" t="s">
        <v>420</v>
      </c>
      <c r="E17" s="83">
        <v>4034115942</v>
      </c>
    </row>
    <row r="18" spans="1:5" ht="18" customHeight="1" x14ac:dyDescent="0.35">
      <c r="A18" s="150"/>
      <c r="B18" s="147"/>
      <c r="C18" s="147"/>
      <c r="D18" s="84" t="s">
        <v>389</v>
      </c>
      <c r="E18" s="83">
        <v>13498876589</v>
      </c>
    </row>
    <row r="19" spans="1:5" ht="18" customHeight="1" x14ac:dyDescent="0.35">
      <c r="A19" s="150"/>
      <c r="B19" s="149"/>
      <c r="C19" s="147" t="s">
        <v>248</v>
      </c>
      <c r="D19" s="149"/>
      <c r="E19" s="83">
        <v>15069055589</v>
      </c>
    </row>
    <row r="20" spans="1:5" ht="18" customHeight="1" x14ac:dyDescent="0.35">
      <c r="A20" s="152"/>
      <c r="B20" s="147" t="s">
        <v>14</v>
      </c>
      <c r="C20" s="149"/>
      <c r="D20" s="149"/>
      <c r="E20" s="83">
        <v>45989066908</v>
      </c>
    </row>
  </sheetData>
  <mergeCells count="15">
    <mergeCell ref="B13:B19"/>
    <mergeCell ref="C13:C15"/>
    <mergeCell ref="C16:C18"/>
    <mergeCell ref="C19:D19"/>
    <mergeCell ref="B20:D20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zoomScaleSheetLayoutView="100" workbookViewId="0">
      <selection activeCell="E21" sqref="E21"/>
    </sheetView>
  </sheetViews>
  <sheetFormatPr defaultColWidth="8.875" defaultRowHeight="20.25" customHeight="1" x14ac:dyDescent="0.4"/>
  <cols>
    <col min="1" max="1" width="36.375" style="55" bestFit="1" customWidth="1"/>
    <col min="2" max="6" width="20.875" style="55" customWidth="1"/>
    <col min="7" max="16384" width="8.875" style="55"/>
  </cols>
  <sheetData>
    <row r="1" spans="1:6" ht="20.25" customHeight="1" x14ac:dyDescent="0.4">
      <c r="A1" s="153" t="s">
        <v>422</v>
      </c>
      <c r="B1" s="154"/>
      <c r="C1" s="154"/>
      <c r="D1" s="154"/>
      <c r="E1" s="154"/>
      <c r="F1" s="154"/>
    </row>
    <row r="2" spans="1:6" ht="20.25" customHeight="1" x14ac:dyDescent="0.4">
      <c r="A2" s="155" t="s">
        <v>228</v>
      </c>
      <c r="B2" s="155"/>
      <c r="C2" s="155"/>
      <c r="D2" s="155"/>
      <c r="E2" s="155"/>
      <c r="F2" s="156" t="s">
        <v>86</v>
      </c>
    </row>
    <row r="3" spans="1:6" ht="20.25" customHeight="1" x14ac:dyDescent="0.4">
      <c r="A3" s="155" t="s">
        <v>423</v>
      </c>
      <c r="B3" s="155"/>
      <c r="C3" s="155"/>
      <c r="D3" s="155"/>
      <c r="E3" s="155"/>
      <c r="F3" s="156" t="s">
        <v>424</v>
      </c>
    </row>
    <row r="4" spans="1:6" ht="20.25" customHeight="1" x14ac:dyDescent="0.4">
      <c r="A4" s="157" t="s">
        <v>5</v>
      </c>
      <c r="B4" s="158" t="s">
        <v>370</v>
      </c>
      <c r="C4" s="158" t="s">
        <v>425</v>
      </c>
      <c r="D4" s="158"/>
      <c r="E4" s="158"/>
      <c r="F4" s="158"/>
    </row>
    <row r="5" spans="1:6" ht="20.25" customHeight="1" x14ac:dyDescent="0.4">
      <c r="A5" s="157"/>
      <c r="B5" s="158"/>
      <c r="C5" s="158" t="s">
        <v>417</v>
      </c>
      <c r="D5" s="158" t="s">
        <v>426</v>
      </c>
      <c r="E5" s="158" t="s">
        <v>411</v>
      </c>
      <c r="F5" s="158" t="s">
        <v>13</v>
      </c>
    </row>
    <row r="6" spans="1:6" ht="20.25" customHeight="1" thickBot="1" x14ac:dyDescent="0.45">
      <c r="A6" s="159"/>
      <c r="B6" s="160"/>
      <c r="C6" s="160"/>
      <c r="D6" s="160"/>
      <c r="E6" s="160"/>
      <c r="F6" s="160"/>
    </row>
    <row r="7" spans="1:6" ht="20.25" customHeight="1" thickTop="1" x14ac:dyDescent="0.4">
      <c r="A7" s="161" t="s">
        <v>427</v>
      </c>
      <c r="B7" s="162">
        <v>46344929437</v>
      </c>
      <c r="C7" s="163">
        <v>12967499589</v>
      </c>
      <c r="D7" s="163">
        <v>1674690155.2208772</v>
      </c>
      <c r="E7" s="163">
        <v>23926658953.779121</v>
      </c>
      <c r="F7" s="163">
        <v>7776080739</v>
      </c>
    </row>
    <row r="8" spans="1:6" ht="20.25" customHeight="1" x14ac:dyDescent="0.4">
      <c r="A8" s="164" t="s">
        <v>428</v>
      </c>
      <c r="B8" s="165">
        <v>3810049099</v>
      </c>
      <c r="C8" s="166">
        <v>1570179000</v>
      </c>
      <c r="D8" s="166">
        <v>1923509844.7791228</v>
      </c>
      <c r="E8" s="166">
        <v>191759620.22087717</v>
      </c>
      <c r="F8" s="166">
        <v>124600634</v>
      </c>
    </row>
    <row r="9" spans="1:6" ht="20.25" customHeight="1" x14ac:dyDescent="0.4">
      <c r="A9" s="164" t="s">
        <v>429</v>
      </c>
      <c r="B9" s="167">
        <v>1754296945</v>
      </c>
      <c r="C9" s="166">
        <v>478200000</v>
      </c>
      <c r="D9" s="166"/>
      <c r="E9" s="166">
        <v>1274594021</v>
      </c>
      <c r="F9" s="166">
        <v>1502924</v>
      </c>
    </row>
    <row r="10" spans="1:6" ht="20.25" customHeight="1" x14ac:dyDescent="0.4">
      <c r="A10" s="164" t="s">
        <v>13</v>
      </c>
      <c r="B10" s="168"/>
      <c r="C10" s="169"/>
      <c r="D10" s="169"/>
      <c r="E10" s="169"/>
      <c r="F10" s="169"/>
    </row>
    <row r="11" spans="1:6" ht="20.25" customHeight="1" x14ac:dyDescent="0.4">
      <c r="A11" s="170" t="s">
        <v>243</v>
      </c>
      <c r="B11" s="166">
        <v>51909275481</v>
      </c>
      <c r="C11" s="166">
        <v>15015878589</v>
      </c>
      <c r="D11" s="166">
        <v>3598200000</v>
      </c>
      <c r="E11" s="166">
        <v>25393012595</v>
      </c>
      <c r="F11" s="166">
        <v>7902184297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94" fitToHeight="0" orientation="landscape" cellComments="asDisplaye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30" workbookViewId="0">
      <selection activeCell="A37" sqref="A37"/>
    </sheetView>
  </sheetViews>
  <sheetFormatPr defaultColWidth="8.875" defaultRowHeight="15.75" x14ac:dyDescent="0.35"/>
  <cols>
    <col min="1" max="1" width="60.875" style="74" customWidth="1"/>
    <col min="2" max="2" width="40.875" style="74" customWidth="1"/>
    <col min="3" max="16384" width="8.875" style="74"/>
  </cols>
  <sheetData>
    <row r="1" spans="1:2" ht="30" x14ac:dyDescent="0.6">
      <c r="A1" s="73" t="s">
        <v>430</v>
      </c>
    </row>
    <row r="2" spans="1:2" ht="18.75" x14ac:dyDescent="0.4">
      <c r="A2" s="75" t="s">
        <v>85</v>
      </c>
    </row>
    <row r="3" spans="1:2" ht="18.75" x14ac:dyDescent="0.4">
      <c r="A3" s="75" t="s">
        <v>86</v>
      </c>
      <c r="B3" s="77"/>
    </row>
    <row r="4" spans="1:2" ht="18.75" x14ac:dyDescent="0.4">
      <c r="A4" s="75" t="s">
        <v>431</v>
      </c>
      <c r="B4" s="131" t="s">
        <v>89</v>
      </c>
    </row>
    <row r="5" spans="1:2" ht="22.5" customHeight="1" x14ac:dyDescent="0.35">
      <c r="A5" s="80" t="s">
        <v>169</v>
      </c>
      <c r="B5" s="80" t="s">
        <v>358</v>
      </c>
    </row>
    <row r="6" spans="1:2" ht="18" hidden="1" customHeight="1" x14ac:dyDescent="0.35">
      <c r="A6" s="82" t="s">
        <v>432</v>
      </c>
      <c r="B6" s="171"/>
    </row>
    <row r="7" spans="1:2" ht="18" customHeight="1" x14ac:dyDescent="0.35">
      <c r="A7" s="82" t="s">
        <v>433</v>
      </c>
      <c r="B7" s="171">
        <v>1256319064</v>
      </c>
    </row>
    <row r="8" spans="1:2" ht="18" customHeight="1" x14ac:dyDescent="0.35">
      <c r="A8" s="82" t="s">
        <v>434</v>
      </c>
      <c r="B8" s="171">
        <v>477036242</v>
      </c>
    </row>
    <row r="9" spans="1:2" ht="18" customHeight="1" x14ac:dyDescent="0.35">
      <c r="A9" s="172" t="s">
        <v>163</v>
      </c>
      <c r="B9" s="173">
        <f>SUM(B7:B8)</f>
        <v>1733355306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5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6"/>
  <sheetViews>
    <sheetView workbookViewId="0">
      <selection sqref="A1:J1"/>
    </sheetView>
  </sheetViews>
  <sheetFormatPr defaultColWidth="8.875" defaultRowHeight="11.25" x14ac:dyDescent="0.15"/>
  <cols>
    <col min="1" max="1" width="30.875" style="7" customWidth="1"/>
    <col min="2" max="11" width="15.875" style="7" customWidth="1"/>
    <col min="12" max="16384" width="8.875" style="7"/>
  </cols>
  <sheetData>
    <row r="1" spans="1:10" ht="2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2.5" x14ac:dyDescent="0.15">
      <c r="A5" s="2" t="s">
        <v>5</v>
      </c>
      <c r="B5" s="6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</row>
    <row r="6" spans="1:10" x14ac:dyDescent="0.15">
      <c r="A6" s="5" t="s">
        <v>15</v>
      </c>
      <c r="B6" s="3">
        <v>6818806082</v>
      </c>
      <c r="C6" s="3">
        <v>43197609345</v>
      </c>
      <c r="D6" s="3">
        <v>2657223653</v>
      </c>
      <c r="E6" s="3">
        <v>3835925386</v>
      </c>
      <c r="F6" s="3">
        <v>4564404996</v>
      </c>
      <c r="G6" s="3">
        <v>1563577896</v>
      </c>
      <c r="H6" s="3">
        <v>10680531686</v>
      </c>
      <c r="I6" s="3">
        <v>1118276143</v>
      </c>
      <c r="J6" s="3">
        <v>74436355187</v>
      </c>
    </row>
    <row r="7" spans="1:10" x14ac:dyDescent="0.15">
      <c r="A7" s="5" t="s">
        <v>16</v>
      </c>
      <c r="B7" s="3">
        <v>2325305216</v>
      </c>
      <c r="C7" s="3">
        <v>16075278448</v>
      </c>
      <c r="D7" s="3">
        <v>920950425</v>
      </c>
      <c r="E7" s="3">
        <v>769999984</v>
      </c>
      <c r="F7" s="3">
        <v>1453635976</v>
      </c>
      <c r="G7" s="3">
        <v>477399878</v>
      </c>
      <c r="H7" s="3">
        <v>5100807278</v>
      </c>
      <c r="I7" s="3">
        <v>1109678</v>
      </c>
      <c r="J7" s="3">
        <v>27124486883</v>
      </c>
    </row>
    <row r="8" spans="1:10" x14ac:dyDescent="0.15">
      <c r="A8" s="5" t="s">
        <v>17</v>
      </c>
      <c r="B8" s="3" t="s">
        <v>18</v>
      </c>
      <c r="C8" s="3" t="s">
        <v>18</v>
      </c>
      <c r="D8" s="3" t="s">
        <v>18</v>
      </c>
      <c r="E8" s="3" t="s">
        <v>18</v>
      </c>
      <c r="F8" s="3" t="s">
        <v>18</v>
      </c>
      <c r="G8" s="3" t="s">
        <v>18</v>
      </c>
      <c r="H8" s="3" t="s">
        <v>18</v>
      </c>
      <c r="I8" s="3">
        <v>1103679167</v>
      </c>
      <c r="J8" s="3">
        <v>1103679167</v>
      </c>
    </row>
    <row r="9" spans="1:10" x14ac:dyDescent="0.15">
      <c r="A9" s="5" t="s">
        <v>19</v>
      </c>
      <c r="B9" s="3">
        <v>3264988837</v>
      </c>
      <c r="C9" s="3">
        <v>21481159647</v>
      </c>
      <c r="D9" s="3">
        <v>1020839561</v>
      </c>
      <c r="E9" s="3">
        <v>2336186560</v>
      </c>
      <c r="F9" s="3">
        <v>1671983488</v>
      </c>
      <c r="G9" s="3">
        <v>764544042</v>
      </c>
      <c r="H9" s="3">
        <v>5209080743</v>
      </c>
      <c r="I9" s="3" t="s">
        <v>18</v>
      </c>
      <c r="J9" s="3">
        <v>35748782878</v>
      </c>
    </row>
    <row r="10" spans="1:10" x14ac:dyDescent="0.15">
      <c r="A10" s="5" t="s">
        <v>20</v>
      </c>
      <c r="B10" s="3">
        <v>238720557</v>
      </c>
      <c r="C10" s="3">
        <v>3755396789</v>
      </c>
      <c r="D10" s="3">
        <v>360028604</v>
      </c>
      <c r="E10" s="3">
        <v>654694714</v>
      </c>
      <c r="F10" s="3">
        <v>716495252</v>
      </c>
      <c r="G10" s="3">
        <v>40372515</v>
      </c>
      <c r="H10" s="3">
        <v>333300982</v>
      </c>
      <c r="I10" s="3" t="s">
        <v>18</v>
      </c>
      <c r="J10" s="3">
        <v>6099009413</v>
      </c>
    </row>
    <row r="11" spans="1:10" x14ac:dyDescent="0.15">
      <c r="A11" s="5" t="s">
        <v>21</v>
      </c>
      <c r="B11" s="3">
        <v>818678202</v>
      </c>
      <c r="C11" s="3">
        <v>1430998061</v>
      </c>
      <c r="D11" s="3">
        <v>337948063</v>
      </c>
      <c r="E11" s="3">
        <v>73844128</v>
      </c>
      <c r="F11" s="3">
        <v>708903280</v>
      </c>
      <c r="G11" s="3">
        <v>254991461</v>
      </c>
      <c r="H11" s="3">
        <v>35714683</v>
      </c>
      <c r="I11" s="3">
        <v>13487298</v>
      </c>
      <c r="J11" s="3">
        <v>3674565176</v>
      </c>
    </row>
    <row r="12" spans="1:10" x14ac:dyDescent="0.15">
      <c r="A12" s="5" t="s">
        <v>22</v>
      </c>
      <c r="B12" s="3" t="s">
        <v>18</v>
      </c>
      <c r="C12" s="3" t="s">
        <v>18</v>
      </c>
      <c r="D12" s="3" t="s">
        <v>18</v>
      </c>
      <c r="E12" s="3" t="s">
        <v>18</v>
      </c>
      <c r="F12" s="3" t="s">
        <v>18</v>
      </c>
      <c r="G12" s="3" t="s">
        <v>18</v>
      </c>
      <c r="H12" s="3" t="s">
        <v>18</v>
      </c>
      <c r="I12" s="3" t="s">
        <v>18</v>
      </c>
      <c r="J12" s="3" t="s">
        <v>18</v>
      </c>
    </row>
    <row r="13" spans="1:10" x14ac:dyDescent="0.15">
      <c r="A13" s="5" t="s">
        <v>23</v>
      </c>
      <c r="B13" s="3" t="s">
        <v>18</v>
      </c>
      <c r="C13" s="3" t="s">
        <v>18</v>
      </c>
      <c r="D13" s="3" t="s">
        <v>18</v>
      </c>
      <c r="E13" s="3" t="s">
        <v>18</v>
      </c>
      <c r="F13" s="3" t="s">
        <v>18</v>
      </c>
      <c r="G13" s="3" t="s">
        <v>18</v>
      </c>
      <c r="H13" s="3" t="s">
        <v>18</v>
      </c>
      <c r="I13" s="3" t="s">
        <v>18</v>
      </c>
      <c r="J13" s="3" t="s">
        <v>18</v>
      </c>
    </row>
    <row r="14" spans="1:10" x14ac:dyDescent="0.15">
      <c r="A14" s="5" t="s">
        <v>24</v>
      </c>
      <c r="B14" s="3" t="s">
        <v>18</v>
      </c>
      <c r="C14" s="3" t="s">
        <v>18</v>
      </c>
      <c r="D14" s="3" t="s">
        <v>18</v>
      </c>
      <c r="E14" s="3" t="s">
        <v>18</v>
      </c>
      <c r="F14" s="3" t="s">
        <v>18</v>
      </c>
      <c r="G14" s="3" t="s">
        <v>18</v>
      </c>
      <c r="H14" s="3" t="s">
        <v>18</v>
      </c>
      <c r="I14" s="3" t="s">
        <v>18</v>
      </c>
      <c r="J14" s="3" t="s">
        <v>18</v>
      </c>
    </row>
    <row r="15" spans="1:10" x14ac:dyDescent="0.15">
      <c r="A15" s="5" t="s">
        <v>25</v>
      </c>
      <c r="B15" s="3" t="s">
        <v>18</v>
      </c>
      <c r="C15" s="3" t="s">
        <v>18</v>
      </c>
      <c r="D15" s="3" t="s">
        <v>18</v>
      </c>
      <c r="E15" s="3" t="s">
        <v>18</v>
      </c>
      <c r="F15" s="3" t="s">
        <v>18</v>
      </c>
      <c r="G15" s="3" t="s">
        <v>18</v>
      </c>
      <c r="H15" s="3" t="s">
        <v>18</v>
      </c>
      <c r="I15" s="3" t="s">
        <v>18</v>
      </c>
      <c r="J15" s="3" t="s">
        <v>18</v>
      </c>
    </row>
    <row r="16" spans="1:10" x14ac:dyDescent="0.15">
      <c r="A16" s="5" t="s">
        <v>26</v>
      </c>
      <c r="B16" s="3">
        <v>171113270</v>
      </c>
      <c r="C16" s="3">
        <v>454776400</v>
      </c>
      <c r="D16" s="3">
        <v>17457000</v>
      </c>
      <c r="E16" s="3">
        <v>1200000</v>
      </c>
      <c r="F16" s="3">
        <v>13387000</v>
      </c>
      <c r="G16" s="3">
        <v>26270000</v>
      </c>
      <c r="H16" s="3">
        <v>1628000</v>
      </c>
      <c r="I16" s="3" t="s">
        <v>18</v>
      </c>
      <c r="J16" s="3">
        <v>685831670</v>
      </c>
    </row>
    <row r="17" spans="1:10" x14ac:dyDescent="0.15">
      <c r="A17" s="5" t="s">
        <v>27</v>
      </c>
      <c r="B17" s="3">
        <v>78984963290</v>
      </c>
      <c r="C17" s="3">
        <v>3875699279</v>
      </c>
      <c r="D17" s="3">
        <v>59571986</v>
      </c>
      <c r="E17" s="3">
        <v>138036791</v>
      </c>
      <c r="F17" s="3">
        <v>12364589783</v>
      </c>
      <c r="G17" s="3">
        <v>174746364</v>
      </c>
      <c r="H17" s="3">
        <v>375565</v>
      </c>
      <c r="I17" s="3">
        <v>931026999</v>
      </c>
      <c r="J17" s="3">
        <v>96529010057</v>
      </c>
    </row>
    <row r="18" spans="1:10" x14ac:dyDescent="0.15">
      <c r="A18" s="5" t="s">
        <v>28</v>
      </c>
      <c r="B18" s="3" t="s">
        <v>18</v>
      </c>
      <c r="C18" s="3" t="s">
        <v>18</v>
      </c>
      <c r="D18" s="3" t="s">
        <v>18</v>
      </c>
      <c r="E18" s="3" t="s">
        <v>18</v>
      </c>
      <c r="F18" s="3" t="s">
        <v>18</v>
      </c>
      <c r="G18" s="3" t="s">
        <v>18</v>
      </c>
      <c r="H18" s="3" t="s">
        <v>18</v>
      </c>
      <c r="I18" s="3" t="s">
        <v>18</v>
      </c>
      <c r="J18" s="3" t="s">
        <v>18</v>
      </c>
    </row>
    <row r="19" spans="1:10" x14ac:dyDescent="0.15">
      <c r="A19" s="5" t="s">
        <v>29</v>
      </c>
      <c r="B19" s="3">
        <v>8281526180</v>
      </c>
      <c r="C19" s="3" t="s">
        <v>18</v>
      </c>
      <c r="D19" s="3" t="s">
        <v>18</v>
      </c>
      <c r="E19" s="3" t="s">
        <v>18</v>
      </c>
      <c r="F19" s="3" t="s">
        <v>18</v>
      </c>
      <c r="G19" s="3" t="s">
        <v>18</v>
      </c>
      <c r="H19" s="3" t="s">
        <v>18</v>
      </c>
      <c r="I19" s="3" t="s">
        <v>18</v>
      </c>
      <c r="J19" s="3">
        <v>8281526180</v>
      </c>
    </row>
    <row r="20" spans="1:10" x14ac:dyDescent="0.15">
      <c r="A20" s="5" t="s">
        <v>30</v>
      </c>
      <c r="B20" s="3" t="s">
        <v>18</v>
      </c>
      <c r="C20" s="3" t="s">
        <v>18</v>
      </c>
      <c r="D20" s="3" t="s">
        <v>18</v>
      </c>
      <c r="E20" s="3" t="s">
        <v>18</v>
      </c>
      <c r="F20" s="3" t="s">
        <v>18</v>
      </c>
      <c r="G20" s="3" t="s">
        <v>18</v>
      </c>
      <c r="H20" s="3" t="s">
        <v>18</v>
      </c>
      <c r="I20" s="3" t="s">
        <v>18</v>
      </c>
      <c r="J20" s="3" t="s">
        <v>18</v>
      </c>
    </row>
    <row r="21" spans="1:10" x14ac:dyDescent="0.15">
      <c r="A21" s="5" t="s">
        <v>31</v>
      </c>
      <c r="B21" s="3" t="s">
        <v>18</v>
      </c>
      <c r="C21" s="3" t="s">
        <v>18</v>
      </c>
      <c r="D21" s="3" t="s">
        <v>18</v>
      </c>
      <c r="E21" s="3" t="s">
        <v>18</v>
      </c>
      <c r="F21" s="3" t="s">
        <v>18</v>
      </c>
      <c r="G21" s="3" t="s">
        <v>18</v>
      </c>
      <c r="H21" s="3" t="s">
        <v>18</v>
      </c>
      <c r="I21" s="3" t="s">
        <v>18</v>
      </c>
      <c r="J21" s="3" t="s">
        <v>18</v>
      </c>
    </row>
    <row r="22" spans="1:10" x14ac:dyDescent="0.15">
      <c r="A22" s="5" t="s">
        <v>32</v>
      </c>
      <c r="B22" s="3">
        <v>22068</v>
      </c>
      <c r="C22" s="3" t="s">
        <v>18</v>
      </c>
      <c r="D22" s="3" t="s">
        <v>18</v>
      </c>
      <c r="E22" s="3" t="s">
        <v>18</v>
      </c>
      <c r="F22" s="3" t="s">
        <v>18</v>
      </c>
      <c r="G22" s="3" t="s">
        <v>18</v>
      </c>
      <c r="H22" s="3">
        <v>1485</v>
      </c>
      <c r="I22" s="3" t="s">
        <v>18</v>
      </c>
      <c r="J22" s="3">
        <v>23553</v>
      </c>
    </row>
    <row r="23" spans="1:10" x14ac:dyDescent="0.15">
      <c r="A23" s="5" t="s">
        <v>33</v>
      </c>
      <c r="B23" s="3" t="s">
        <v>18</v>
      </c>
      <c r="C23" s="3" t="s">
        <v>18</v>
      </c>
      <c r="D23" s="3" t="s">
        <v>18</v>
      </c>
      <c r="E23" s="3" t="s">
        <v>18</v>
      </c>
      <c r="F23" s="3" t="s">
        <v>18</v>
      </c>
      <c r="G23" s="3" t="s">
        <v>18</v>
      </c>
      <c r="H23" s="3" t="s">
        <v>18</v>
      </c>
      <c r="I23" s="3" t="s">
        <v>18</v>
      </c>
      <c r="J23" s="3" t="s">
        <v>18</v>
      </c>
    </row>
    <row r="24" spans="1:10" x14ac:dyDescent="0.15">
      <c r="A24" s="5" t="s">
        <v>34</v>
      </c>
      <c r="B24" s="3">
        <v>3230047987</v>
      </c>
      <c r="C24" s="3">
        <v>3838344169</v>
      </c>
      <c r="D24" s="3" t="s">
        <v>18</v>
      </c>
      <c r="E24" s="3">
        <v>138036791</v>
      </c>
      <c r="F24" s="3" t="s">
        <v>18</v>
      </c>
      <c r="G24" s="3" t="s">
        <v>18</v>
      </c>
      <c r="H24" s="3" t="s">
        <v>18</v>
      </c>
      <c r="I24" s="3" t="s">
        <v>18</v>
      </c>
      <c r="J24" s="3">
        <v>7206428947</v>
      </c>
    </row>
    <row r="25" spans="1:10" x14ac:dyDescent="0.15">
      <c r="A25" s="5" t="s">
        <v>35</v>
      </c>
      <c r="B25" s="3" t="s">
        <v>18</v>
      </c>
      <c r="C25" s="3" t="s">
        <v>18</v>
      </c>
      <c r="D25" s="3" t="s">
        <v>18</v>
      </c>
      <c r="E25" s="3" t="s">
        <v>18</v>
      </c>
      <c r="F25" s="3" t="s">
        <v>18</v>
      </c>
      <c r="G25" s="3" t="s">
        <v>18</v>
      </c>
      <c r="H25" s="3" t="s">
        <v>18</v>
      </c>
      <c r="I25" s="3" t="s">
        <v>18</v>
      </c>
      <c r="J25" s="3" t="s">
        <v>18</v>
      </c>
    </row>
    <row r="26" spans="1:10" x14ac:dyDescent="0.15">
      <c r="A26" s="5" t="s">
        <v>36</v>
      </c>
      <c r="B26" s="3" t="s">
        <v>18</v>
      </c>
      <c r="C26" s="3" t="s">
        <v>18</v>
      </c>
      <c r="D26" s="3" t="s">
        <v>18</v>
      </c>
      <c r="E26" s="3" t="s">
        <v>18</v>
      </c>
      <c r="F26" s="3" t="s">
        <v>18</v>
      </c>
      <c r="G26" s="3" t="s">
        <v>18</v>
      </c>
      <c r="H26" s="3" t="s">
        <v>18</v>
      </c>
      <c r="I26" s="3" t="s">
        <v>18</v>
      </c>
      <c r="J26" s="3" t="s">
        <v>18</v>
      </c>
    </row>
    <row r="27" spans="1:10" x14ac:dyDescent="0.15">
      <c r="A27" s="5" t="s">
        <v>37</v>
      </c>
      <c r="B27" s="3" t="s">
        <v>18</v>
      </c>
      <c r="C27" s="3" t="s">
        <v>18</v>
      </c>
      <c r="D27" s="3" t="s">
        <v>18</v>
      </c>
      <c r="E27" s="3" t="s">
        <v>18</v>
      </c>
      <c r="F27" s="3" t="s">
        <v>18</v>
      </c>
      <c r="G27" s="3" t="s">
        <v>18</v>
      </c>
      <c r="H27" s="3" t="s">
        <v>18</v>
      </c>
      <c r="I27" s="3" t="s">
        <v>18</v>
      </c>
      <c r="J27" s="3" t="s">
        <v>18</v>
      </c>
    </row>
    <row r="28" spans="1:10" x14ac:dyDescent="0.15">
      <c r="A28" s="5" t="s">
        <v>38</v>
      </c>
      <c r="B28" s="3" t="s">
        <v>18</v>
      </c>
      <c r="C28" s="3" t="s">
        <v>18</v>
      </c>
      <c r="D28" s="3" t="s">
        <v>18</v>
      </c>
      <c r="E28" s="3" t="s">
        <v>18</v>
      </c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</row>
    <row r="29" spans="1:10" x14ac:dyDescent="0.15">
      <c r="A29" s="5" t="s">
        <v>39</v>
      </c>
      <c r="B29" s="3" t="s">
        <v>18</v>
      </c>
      <c r="C29" s="3" t="s">
        <v>18</v>
      </c>
      <c r="D29" s="3" t="s">
        <v>18</v>
      </c>
      <c r="E29" s="3" t="s">
        <v>18</v>
      </c>
      <c r="F29" s="3" t="s">
        <v>18</v>
      </c>
      <c r="G29" s="3" t="s">
        <v>18</v>
      </c>
      <c r="H29" s="3" t="s">
        <v>18</v>
      </c>
      <c r="I29" s="3" t="s">
        <v>18</v>
      </c>
      <c r="J29" s="3" t="s">
        <v>18</v>
      </c>
    </row>
    <row r="30" spans="1:10" x14ac:dyDescent="0.15">
      <c r="A30" s="5" t="s">
        <v>40</v>
      </c>
      <c r="B30" s="3" t="s">
        <v>18</v>
      </c>
      <c r="C30" s="3" t="s">
        <v>18</v>
      </c>
      <c r="D30" s="3" t="s">
        <v>18</v>
      </c>
      <c r="E30" s="3" t="s">
        <v>18</v>
      </c>
      <c r="F30" s="3" t="s">
        <v>18</v>
      </c>
      <c r="G30" s="3" t="s">
        <v>18</v>
      </c>
      <c r="H30" s="3" t="s">
        <v>18</v>
      </c>
      <c r="I30" s="3" t="s">
        <v>18</v>
      </c>
      <c r="J30" s="3" t="s">
        <v>18</v>
      </c>
    </row>
    <row r="31" spans="1:10" x14ac:dyDescent="0.15">
      <c r="A31" s="5" t="s">
        <v>41</v>
      </c>
      <c r="B31" s="3">
        <v>5199311411</v>
      </c>
      <c r="C31" s="3" t="s">
        <v>18</v>
      </c>
      <c r="D31" s="3">
        <v>57385795</v>
      </c>
      <c r="E31" s="3" t="s">
        <v>18</v>
      </c>
      <c r="F31" s="3">
        <v>19839394</v>
      </c>
      <c r="G31" s="3" t="s">
        <v>18</v>
      </c>
      <c r="H31" s="3">
        <v>374080</v>
      </c>
      <c r="I31" s="3" t="s">
        <v>18</v>
      </c>
      <c r="J31" s="3">
        <v>5276910680</v>
      </c>
    </row>
    <row r="32" spans="1:10" x14ac:dyDescent="0.15">
      <c r="A32" s="5" t="s">
        <v>42</v>
      </c>
      <c r="B32" s="3" t="s">
        <v>18</v>
      </c>
      <c r="C32" s="3" t="s">
        <v>18</v>
      </c>
      <c r="D32" s="3" t="s">
        <v>18</v>
      </c>
      <c r="E32" s="3" t="s">
        <v>18</v>
      </c>
      <c r="F32" s="3" t="s">
        <v>18</v>
      </c>
      <c r="G32" s="3" t="s">
        <v>18</v>
      </c>
      <c r="H32" s="3" t="s">
        <v>18</v>
      </c>
      <c r="I32" s="3" t="s">
        <v>18</v>
      </c>
      <c r="J32" s="3" t="s">
        <v>18</v>
      </c>
    </row>
    <row r="33" spans="1:10" x14ac:dyDescent="0.15">
      <c r="A33" s="5" t="s">
        <v>43</v>
      </c>
      <c r="B33" s="3" t="s">
        <v>18</v>
      </c>
      <c r="C33" s="3" t="s">
        <v>18</v>
      </c>
      <c r="D33" s="3" t="s">
        <v>18</v>
      </c>
      <c r="E33" s="3" t="s">
        <v>18</v>
      </c>
      <c r="F33" s="3" t="s">
        <v>18</v>
      </c>
      <c r="G33" s="3" t="s">
        <v>18</v>
      </c>
      <c r="H33" s="3" t="s">
        <v>18</v>
      </c>
      <c r="I33" s="3" t="s">
        <v>18</v>
      </c>
      <c r="J33" s="3" t="s">
        <v>18</v>
      </c>
    </row>
    <row r="34" spans="1:10" x14ac:dyDescent="0.15">
      <c r="A34" s="5" t="s">
        <v>44</v>
      </c>
      <c r="B34" s="3" t="s">
        <v>18</v>
      </c>
      <c r="C34" s="3" t="s">
        <v>18</v>
      </c>
      <c r="D34" s="3" t="s">
        <v>18</v>
      </c>
      <c r="E34" s="3" t="s">
        <v>18</v>
      </c>
      <c r="F34" s="3" t="s">
        <v>18</v>
      </c>
      <c r="G34" s="3" t="s">
        <v>18</v>
      </c>
      <c r="H34" s="3" t="s">
        <v>18</v>
      </c>
      <c r="I34" s="3" t="s">
        <v>18</v>
      </c>
      <c r="J34" s="3" t="s">
        <v>18</v>
      </c>
    </row>
    <row r="35" spans="1:10" x14ac:dyDescent="0.15">
      <c r="A35" s="5" t="s">
        <v>45</v>
      </c>
      <c r="B35" s="3" t="s">
        <v>18</v>
      </c>
      <c r="C35" s="3" t="s">
        <v>18</v>
      </c>
      <c r="D35" s="3" t="s">
        <v>18</v>
      </c>
      <c r="E35" s="3" t="s">
        <v>18</v>
      </c>
      <c r="F35" s="3" t="s">
        <v>18</v>
      </c>
      <c r="G35" s="3" t="s">
        <v>18</v>
      </c>
      <c r="H35" s="3" t="s">
        <v>18</v>
      </c>
      <c r="I35" s="3" t="s">
        <v>18</v>
      </c>
      <c r="J35" s="3" t="s">
        <v>18</v>
      </c>
    </row>
    <row r="36" spans="1:10" x14ac:dyDescent="0.15">
      <c r="A36" s="5" t="s">
        <v>46</v>
      </c>
      <c r="B36" s="3" t="s">
        <v>18</v>
      </c>
      <c r="C36" s="3" t="s">
        <v>18</v>
      </c>
      <c r="D36" s="3" t="s">
        <v>18</v>
      </c>
      <c r="E36" s="3" t="s">
        <v>18</v>
      </c>
      <c r="F36" s="3" t="s">
        <v>18</v>
      </c>
      <c r="G36" s="3" t="s">
        <v>18</v>
      </c>
      <c r="H36" s="3" t="s">
        <v>18</v>
      </c>
      <c r="I36" s="3" t="s">
        <v>18</v>
      </c>
      <c r="J36" s="3" t="s">
        <v>18</v>
      </c>
    </row>
    <row r="37" spans="1:10" x14ac:dyDescent="0.15">
      <c r="A37" s="5" t="s">
        <v>47</v>
      </c>
      <c r="B37" s="3" t="s">
        <v>18</v>
      </c>
      <c r="C37" s="3" t="s">
        <v>18</v>
      </c>
      <c r="D37" s="3" t="s">
        <v>18</v>
      </c>
      <c r="E37" s="3" t="s">
        <v>18</v>
      </c>
      <c r="F37" s="3" t="s">
        <v>18</v>
      </c>
      <c r="G37" s="3" t="s">
        <v>18</v>
      </c>
      <c r="H37" s="3" t="s">
        <v>18</v>
      </c>
      <c r="I37" s="3" t="s">
        <v>18</v>
      </c>
      <c r="J37" s="3" t="s">
        <v>18</v>
      </c>
    </row>
    <row r="38" spans="1:10" x14ac:dyDescent="0.15">
      <c r="A38" s="5" t="s">
        <v>48</v>
      </c>
      <c r="B38" s="3">
        <v>45881668</v>
      </c>
      <c r="C38" s="3">
        <v>12198097</v>
      </c>
      <c r="D38" s="3">
        <v>1</v>
      </c>
      <c r="E38" s="3" t="s">
        <v>18</v>
      </c>
      <c r="F38" s="3">
        <v>1</v>
      </c>
      <c r="G38" s="3" t="s">
        <v>18</v>
      </c>
      <c r="H38" s="3" t="s">
        <v>18</v>
      </c>
      <c r="I38" s="3" t="s">
        <v>18</v>
      </c>
      <c r="J38" s="3">
        <v>58079767</v>
      </c>
    </row>
    <row r="39" spans="1:10" x14ac:dyDescent="0.15">
      <c r="A39" s="5" t="s">
        <v>49</v>
      </c>
      <c r="B39" s="3" t="s">
        <v>18</v>
      </c>
      <c r="C39" s="3" t="s">
        <v>18</v>
      </c>
      <c r="D39" s="3" t="s">
        <v>18</v>
      </c>
      <c r="E39" s="3" t="s">
        <v>18</v>
      </c>
      <c r="F39" s="3" t="s">
        <v>18</v>
      </c>
      <c r="G39" s="3" t="s">
        <v>18</v>
      </c>
      <c r="H39" s="3" t="s">
        <v>18</v>
      </c>
      <c r="I39" s="3" t="s">
        <v>18</v>
      </c>
      <c r="J39" s="3" t="s">
        <v>18</v>
      </c>
    </row>
    <row r="40" spans="1:10" x14ac:dyDescent="0.15">
      <c r="A40" s="5" t="s">
        <v>50</v>
      </c>
      <c r="B40" s="3" t="s">
        <v>18</v>
      </c>
      <c r="C40" s="3" t="s">
        <v>18</v>
      </c>
      <c r="D40" s="3" t="s">
        <v>18</v>
      </c>
      <c r="E40" s="3" t="s">
        <v>18</v>
      </c>
      <c r="F40" s="3" t="s">
        <v>18</v>
      </c>
      <c r="G40" s="3" t="s">
        <v>18</v>
      </c>
      <c r="H40" s="3" t="s">
        <v>18</v>
      </c>
      <c r="I40" s="3" t="s">
        <v>18</v>
      </c>
      <c r="J40" s="3" t="s">
        <v>18</v>
      </c>
    </row>
    <row r="41" spans="1:10" x14ac:dyDescent="0.15">
      <c r="A41" s="5" t="s">
        <v>51</v>
      </c>
      <c r="B41" s="3" t="s">
        <v>18</v>
      </c>
      <c r="C41" s="3" t="s">
        <v>18</v>
      </c>
      <c r="D41" s="3" t="s">
        <v>18</v>
      </c>
      <c r="E41" s="3" t="s">
        <v>18</v>
      </c>
      <c r="F41" s="3" t="s">
        <v>18</v>
      </c>
      <c r="G41" s="3" t="s">
        <v>18</v>
      </c>
      <c r="H41" s="3" t="s">
        <v>18</v>
      </c>
      <c r="I41" s="3" t="s">
        <v>18</v>
      </c>
      <c r="J41" s="3" t="s">
        <v>18</v>
      </c>
    </row>
    <row r="42" spans="1:10" x14ac:dyDescent="0.15">
      <c r="A42" s="5" t="s">
        <v>52</v>
      </c>
      <c r="B42" s="3" t="s">
        <v>18</v>
      </c>
      <c r="C42" s="3" t="s">
        <v>18</v>
      </c>
      <c r="D42" s="3" t="s">
        <v>18</v>
      </c>
      <c r="E42" s="3" t="s">
        <v>18</v>
      </c>
      <c r="F42" s="3" t="s">
        <v>18</v>
      </c>
      <c r="G42" s="3" t="s">
        <v>18</v>
      </c>
      <c r="H42" s="3" t="s">
        <v>18</v>
      </c>
      <c r="I42" s="3" t="s">
        <v>18</v>
      </c>
      <c r="J42" s="3" t="s">
        <v>18</v>
      </c>
    </row>
    <row r="43" spans="1:10" x14ac:dyDescent="0.15">
      <c r="A43" s="5" t="s">
        <v>53</v>
      </c>
      <c r="B43" s="3" t="s">
        <v>18</v>
      </c>
      <c r="C43" s="3" t="s">
        <v>18</v>
      </c>
      <c r="D43" s="3" t="s">
        <v>18</v>
      </c>
      <c r="E43" s="3" t="s">
        <v>18</v>
      </c>
      <c r="F43" s="3" t="s">
        <v>18</v>
      </c>
      <c r="G43" s="3" t="s">
        <v>18</v>
      </c>
      <c r="H43" s="3" t="s">
        <v>18</v>
      </c>
      <c r="I43" s="3" t="s">
        <v>18</v>
      </c>
      <c r="J43" s="3" t="s">
        <v>18</v>
      </c>
    </row>
    <row r="44" spans="1:10" x14ac:dyDescent="0.15">
      <c r="A44" s="5" t="s">
        <v>54</v>
      </c>
      <c r="B44" s="3" t="s">
        <v>18</v>
      </c>
      <c r="C44" s="3" t="s">
        <v>18</v>
      </c>
      <c r="D44" s="3" t="s">
        <v>18</v>
      </c>
      <c r="E44" s="3" t="s">
        <v>18</v>
      </c>
      <c r="F44" s="3" t="s">
        <v>18</v>
      </c>
      <c r="G44" s="3" t="s">
        <v>18</v>
      </c>
      <c r="H44" s="3" t="s">
        <v>18</v>
      </c>
      <c r="I44" s="3" t="s">
        <v>18</v>
      </c>
      <c r="J44" s="3" t="s">
        <v>18</v>
      </c>
    </row>
    <row r="45" spans="1:10" x14ac:dyDescent="0.15">
      <c r="A45" s="5" t="s">
        <v>55</v>
      </c>
      <c r="B45" s="3">
        <v>136631189</v>
      </c>
      <c r="C45" s="3" t="s">
        <v>18</v>
      </c>
      <c r="D45" s="3" t="s">
        <v>18</v>
      </c>
      <c r="E45" s="3" t="s">
        <v>18</v>
      </c>
      <c r="F45" s="3">
        <v>14</v>
      </c>
      <c r="G45" s="3" t="s">
        <v>18</v>
      </c>
      <c r="H45" s="3" t="s">
        <v>18</v>
      </c>
      <c r="I45" s="3" t="s">
        <v>18</v>
      </c>
      <c r="J45" s="3">
        <v>136631203</v>
      </c>
    </row>
    <row r="46" spans="1:10" x14ac:dyDescent="0.15">
      <c r="A46" s="5" t="s">
        <v>56</v>
      </c>
      <c r="B46" s="3">
        <v>10175560138</v>
      </c>
      <c r="C46" s="3" t="s">
        <v>18</v>
      </c>
      <c r="D46" s="3" t="s">
        <v>18</v>
      </c>
      <c r="E46" s="3" t="s">
        <v>18</v>
      </c>
      <c r="F46" s="3" t="s">
        <v>18</v>
      </c>
      <c r="G46" s="3" t="s">
        <v>18</v>
      </c>
      <c r="H46" s="3" t="s">
        <v>18</v>
      </c>
      <c r="I46" s="3" t="s">
        <v>18</v>
      </c>
      <c r="J46" s="3">
        <v>10175560138</v>
      </c>
    </row>
    <row r="47" spans="1:10" x14ac:dyDescent="0.15">
      <c r="A47" s="5" t="s">
        <v>57</v>
      </c>
      <c r="B47" s="3">
        <v>48099763678</v>
      </c>
      <c r="C47" s="3">
        <v>1053000</v>
      </c>
      <c r="D47" s="3" t="s">
        <v>18</v>
      </c>
      <c r="E47" s="3" t="s">
        <v>18</v>
      </c>
      <c r="F47" s="3">
        <v>27826539</v>
      </c>
      <c r="G47" s="3">
        <v>775440</v>
      </c>
      <c r="H47" s="3" t="s">
        <v>18</v>
      </c>
      <c r="I47" s="3">
        <v>2278222</v>
      </c>
      <c r="J47" s="3">
        <v>48131696879</v>
      </c>
    </row>
    <row r="48" spans="1:10" x14ac:dyDescent="0.15">
      <c r="A48" s="5" t="s">
        <v>58</v>
      </c>
      <c r="B48" s="3">
        <v>65969918</v>
      </c>
      <c r="C48" s="3">
        <v>1676046</v>
      </c>
      <c r="D48" s="3" t="s">
        <v>18</v>
      </c>
      <c r="E48" s="3" t="s">
        <v>18</v>
      </c>
      <c r="F48" s="3" t="s">
        <v>18</v>
      </c>
      <c r="G48" s="3" t="s">
        <v>18</v>
      </c>
      <c r="H48" s="3" t="s">
        <v>18</v>
      </c>
      <c r="I48" s="3" t="s">
        <v>18</v>
      </c>
      <c r="J48" s="3">
        <v>67645964</v>
      </c>
    </row>
    <row r="49" spans="1:10" x14ac:dyDescent="0.15">
      <c r="A49" s="5" t="s">
        <v>59</v>
      </c>
      <c r="B49" s="3" t="s">
        <v>18</v>
      </c>
      <c r="C49" s="3" t="s">
        <v>18</v>
      </c>
      <c r="D49" s="3" t="s">
        <v>18</v>
      </c>
      <c r="E49" s="3" t="s">
        <v>18</v>
      </c>
      <c r="F49" s="3" t="s">
        <v>18</v>
      </c>
      <c r="G49" s="3" t="s">
        <v>18</v>
      </c>
      <c r="H49" s="3" t="s">
        <v>18</v>
      </c>
      <c r="I49" s="3" t="s">
        <v>18</v>
      </c>
      <c r="J49" s="3" t="s">
        <v>18</v>
      </c>
    </row>
    <row r="50" spans="1:10" x14ac:dyDescent="0.15">
      <c r="A50" s="5" t="s">
        <v>60</v>
      </c>
      <c r="B50" s="3" t="s">
        <v>18</v>
      </c>
      <c r="C50" s="3" t="s">
        <v>18</v>
      </c>
      <c r="D50" s="3" t="s">
        <v>18</v>
      </c>
      <c r="E50" s="3" t="s">
        <v>18</v>
      </c>
      <c r="F50" s="3" t="s">
        <v>18</v>
      </c>
      <c r="G50" s="3" t="s">
        <v>18</v>
      </c>
      <c r="H50" s="3" t="s">
        <v>18</v>
      </c>
      <c r="I50" s="3" t="s">
        <v>18</v>
      </c>
      <c r="J50" s="3" t="s">
        <v>18</v>
      </c>
    </row>
    <row r="51" spans="1:10" x14ac:dyDescent="0.15">
      <c r="A51" s="5" t="s">
        <v>61</v>
      </c>
      <c r="B51" s="3">
        <v>9485444</v>
      </c>
      <c r="C51" s="3" t="s">
        <v>18</v>
      </c>
      <c r="D51" s="3" t="s">
        <v>18</v>
      </c>
      <c r="E51" s="3" t="s">
        <v>18</v>
      </c>
      <c r="F51" s="3" t="s">
        <v>18</v>
      </c>
      <c r="G51" s="3" t="s">
        <v>18</v>
      </c>
      <c r="H51" s="3" t="s">
        <v>18</v>
      </c>
      <c r="I51" s="3" t="s">
        <v>18</v>
      </c>
      <c r="J51" s="3">
        <v>9485444</v>
      </c>
    </row>
    <row r="52" spans="1:10" x14ac:dyDescent="0.15">
      <c r="A52" s="5" t="s">
        <v>62</v>
      </c>
      <c r="B52" s="3">
        <v>1005272637</v>
      </c>
      <c r="C52" s="3">
        <v>22427967</v>
      </c>
      <c r="D52" s="3">
        <v>2186190</v>
      </c>
      <c r="E52" s="3" t="s">
        <v>18</v>
      </c>
      <c r="F52" s="3">
        <v>3845245</v>
      </c>
      <c r="G52" s="3" t="s">
        <v>18</v>
      </c>
      <c r="H52" s="3" t="s">
        <v>18</v>
      </c>
      <c r="I52" s="3" t="s">
        <v>18</v>
      </c>
      <c r="J52" s="3">
        <v>1033732039</v>
      </c>
    </row>
    <row r="53" spans="1:10" x14ac:dyDescent="0.15">
      <c r="A53" s="5" t="s">
        <v>63</v>
      </c>
      <c r="B53" s="3" t="s">
        <v>18</v>
      </c>
      <c r="C53" s="3" t="s">
        <v>18</v>
      </c>
      <c r="D53" s="3" t="s">
        <v>18</v>
      </c>
      <c r="E53" s="3" t="s">
        <v>18</v>
      </c>
      <c r="F53" s="3" t="s">
        <v>18</v>
      </c>
      <c r="G53" s="3" t="s">
        <v>18</v>
      </c>
      <c r="H53" s="3" t="s">
        <v>18</v>
      </c>
      <c r="I53" s="3" t="s">
        <v>18</v>
      </c>
      <c r="J53" s="3" t="s">
        <v>18</v>
      </c>
    </row>
    <row r="54" spans="1:10" x14ac:dyDescent="0.15">
      <c r="A54" s="5" t="s">
        <v>64</v>
      </c>
      <c r="B54" s="3" t="s">
        <v>18</v>
      </c>
      <c r="C54" s="3" t="s">
        <v>18</v>
      </c>
      <c r="D54" s="3" t="s">
        <v>18</v>
      </c>
      <c r="E54" s="3" t="s">
        <v>18</v>
      </c>
      <c r="F54" s="3" t="s">
        <v>18</v>
      </c>
      <c r="G54" s="3" t="s">
        <v>18</v>
      </c>
      <c r="H54" s="3" t="s">
        <v>18</v>
      </c>
      <c r="I54" s="3" t="s">
        <v>18</v>
      </c>
      <c r="J54" s="3" t="s">
        <v>18</v>
      </c>
    </row>
    <row r="55" spans="1:10" x14ac:dyDescent="0.15">
      <c r="A55" s="5" t="s">
        <v>65</v>
      </c>
      <c r="B55" s="3" t="s">
        <v>18</v>
      </c>
      <c r="C55" s="3" t="s">
        <v>18</v>
      </c>
      <c r="D55" s="3" t="s">
        <v>18</v>
      </c>
      <c r="E55" s="3" t="s">
        <v>18</v>
      </c>
      <c r="F55" s="3" t="s">
        <v>18</v>
      </c>
      <c r="G55" s="3" t="s">
        <v>18</v>
      </c>
      <c r="H55" s="3" t="s">
        <v>18</v>
      </c>
      <c r="I55" s="3" t="s">
        <v>18</v>
      </c>
      <c r="J55" s="3" t="s">
        <v>18</v>
      </c>
    </row>
    <row r="56" spans="1:10" x14ac:dyDescent="0.15">
      <c r="A56" s="5" t="s">
        <v>66</v>
      </c>
      <c r="B56" s="3" t="s">
        <v>18</v>
      </c>
      <c r="C56" s="3" t="s">
        <v>18</v>
      </c>
      <c r="D56" s="3" t="s">
        <v>18</v>
      </c>
      <c r="E56" s="3" t="s">
        <v>18</v>
      </c>
      <c r="F56" s="3" t="s">
        <v>18</v>
      </c>
      <c r="G56" s="3" t="s">
        <v>18</v>
      </c>
      <c r="H56" s="3" t="s">
        <v>18</v>
      </c>
      <c r="I56" s="3" t="s">
        <v>18</v>
      </c>
      <c r="J56" s="3" t="s">
        <v>18</v>
      </c>
    </row>
    <row r="57" spans="1:10" x14ac:dyDescent="0.15">
      <c r="A57" s="5" t="s">
        <v>67</v>
      </c>
      <c r="B57" s="3">
        <v>91412380</v>
      </c>
      <c r="C57" s="3" t="s">
        <v>18</v>
      </c>
      <c r="D57" s="3" t="s">
        <v>18</v>
      </c>
      <c r="E57" s="3" t="s">
        <v>18</v>
      </c>
      <c r="F57" s="3">
        <v>9037275906</v>
      </c>
      <c r="G57" s="3" t="s">
        <v>18</v>
      </c>
      <c r="H57" s="3" t="s">
        <v>18</v>
      </c>
      <c r="I57" s="3" t="s">
        <v>18</v>
      </c>
      <c r="J57" s="3">
        <v>9128688286</v>
      </c>
    </row>
    <row r="58" spans="1:10" x14ac:dyDescent="0.15">
      <c r="A58" s="5" t="s">
        <v>68</v>
      </c>
      <c r="B58" s="3">
        <v>171631135</v>
      </c>
      <c r="C58" s="3" t="s">
        <v>18</v>
      </c>
      <c r="D58" s="3" t="s">
        <v>18</v>
      </c>
      <c r="E58" s="3" t="s">
        <v>18</v>
      </c>
      <c r="F58" s="3">
        <v>3275802684</v>
      </c>
      <c r="G58" s="3" t="s">
        <v>18</v>
      </c>
      <c r="H58" s="3" t="s">
        <v>18</v>
      </c>
      <c r="I58" s="3" t="s">
        <v>18</v>
      </c>
      <c r="J58" s="3">
        <v>3447433819</v>
      </c>
    </row>
    <row r="59" spans="1:10" x14ac:dyDescent="0.15">
      <c r="A59" s="5" t="s">
        <v>69</v>
      </c>
      <c r="B59" s="3">
        <v>2039480658</v>
      </c>
      <c r="C59" s="3" t="s">
        <v>18</v>
      </c>
      <c r="D59" s="3" t="s">
        <v>18</v>
      </c>
      <c r="E59" s="3" t="s">
        <v>18</v>
      </c>
      <c r="F59" s="3" t="s">
        <v>18</v>
      </c>
      <c r="G59" s="3">
        <v>173970924</v>
      </c>
      <c r="H59" s="3" t="s">
        <v>18</v>
      </c>
      <c r="I59" s="3" t="s">
        <v>18</v>
      </c>
      <c r="J59" s="3">
        <v>2213451582</v>
      </c>
    </row>
    <row r="60" spans="1:10" x14ac:dyDescent="0.15">
      <c r="A60" s="5" t="s">
        <v>70</v>
      </c>
      <c r="B60" s="3">
        <v>10242009</v>
      </c>
      <c r="C60" s="3" t="s">
        <v>18</v>
      </c>
      <c r="D60" s="3" t="s">
        <v>18</v>
      </c>
      <c r="E60" s="3" t="s">
        <v>18</v>
      </c>
      <c r="F60" s="3" t="s">
        <v>18</v>
      </c>
      <c r="G60" s="3" t="s">
        <v>18</v>
      </c>
      <c r="H60" s="3" t="s">
        <v>18</v>
      </c>
      <c r="I60" s="3" t="s">
        <v>18</v>
      </c>
      <c r="J60" s="3">
        <v>10242009</v>
      </c>
    </row>
    <row r="61" spans="1:10" x14ac:dyDescent="0.15">
      <c r="A61" s="5" t="s">
        <v>71</v>
      </c>
      <c r="B61" s="3">
        <v>422724790</v>
      </c>
      <c r="C61" s="3" t="s">
        <v>18</v>
      </c>
      <c r="D61" s="3" t="s">
        <v>18</v>
      </c>
      <c r="E61" s="3" t="s">
        <v>18</v>
      </c>
      <c r="F61" s="3" t="s">
        <v>18</v>
      </c>
      <c r="G61" s="3" t="s">
        <v>18</v>
      </c>
      <c r="H61" s="3" t="s">
        <v>18</v>
      </c>
      <c r="I61" s="3">
        <v>928748777</v>
      </c>
      <c r="J61" s="3">
        <v>1351473567</v>
      </c>
    </row>
    <row r="62" spans="1:10" x14ac:dyDescent="0.15">
      <c r="A62" s="5" t="s">
        <v>72</v>
      </c>
      <c r="B62" s="3">
        <v>71547954</v>
      </c>
      <c r="C62" s="3">
        <v>4182523699</v>
      </c>
      <c r="D62" s="3">
        <v>28535717</v>
      </c>
      <c r="E62" s="3">
        <v>3730768390</v>
      </c>
      <c r="F62" s="3">
        <v>130691415</v>
      </c>
      <c r="G62" s="3">
        <v>1084596307</v>
      </c>
      <c r="H62" s="3">
        <v>299666282</v>
      </c>
      <c r="I62" s="3" t="s">
        <v>18</v>
      </c>
      <c r="J62" s="3">
        <v>9528329764</v>
      </c>
    </row>
    <row r="63" spans="1:10" x14ac:dyDescent="0.15">
      <c r="A63" s="5" t="s">
        <v>73</v>
      </c>
      <c r="B63" s="3">
        <v>15202682</v>
      </c>
      <c r="C63" s="3">
        <v>194942414</v>
      </c>
      <c r="D63" s="3" t="s">
        <v>18</v>
      </c>
      <c r="E63" s="3">
        <v>3723757858</v>
      </c>
      <c r="F63" s="3">
        <v>4146699</v>
      </c>
      <c r="G63" s="3" t="s">
        <v>18</v>
      </c>
      <c r="H63" s="3">
        <v>4523152</v>
      </c>
      <c r="I63" s="3" t="s">
        <v>18</v>
      </c>
      <c r="J63" s="3">
        <v>3942572805</v>
      </c>
    </row>
    <row r="64" spans="1:10" x14ac:dyDescent="0.15">
      <c r="A64" s="5" t="s">
        <v>74</v>
      </c>
      <c r="B64" s="3">
        <v>46345272</v>
      </c>
      <c r="C64" s="3">
        <v>797380095</v>
      </c>
      <c r="D64" s="3">
        <v>28535717</v>
      </c>
      <c r="E64" s="3">
        <v>7010532</v>
      </c>
      <c r="F64" s="3">
        <v>93444716</v>
      </c>
      <c r="G64" s="3">
        <v>1084596307</v>
      </c>
      <c r="H64" s="3">
        <v>287953130</v>
      </c>
      <c r="I64" s="3" t="s">
        <v>18</v>
      </c>
      <c r="J64" s="3">
        <v>2345265769</v>
      </c>
    </row>
    <row r="65" spans="1:10" x14ac:dyDescent="0.15">
      <c r="A65" s="5" t="s">
        <v>75</v>
      </c>
      <c r="B65" s="3">
        <v>10000000</v>
      </c>
      <c r="C65" s="3">
        <v>3190201190</v>
      </c>
      <c r="D65" s="3" t="s">
        <v>18</v>
      </c>
      <c r="E65" s="3" t="s">
        <v>18</v>
      </c>
      <c r="F65" s="3">
        <v>33100000</v>
      </c>
      <c r="G65" s="3" t="s">
        <v>18</v>
      </c>
      <c r="H65" s="3">
        <v>7190000</v>
      </c>
      <c r="I65" s="3" t="s">
        <v>18</v>
      </c>
      <c r="J65" s="3">
        <v>3240491190</v>
      </c>
    </row>
    <row r="66" spans="1:10" x14ac:dyDescent="0.15">
      <c r="A66" s="5" t="s">
        <v>14</v>
      </c>
      <c r="B66" s="3">
        <v>85875317326</v>
      </c>
      <c r="C66" s="3">
        <v>51255832323</v>
      </c>
      <c r="D66" s="3">
        <v>2745331356</v>
      </c>
      <c r="E66" s="3">
        <v>7704730567</v>
      </c>
      <c r="F66" s="3">
        <v>17059686194</v>
      </c>
      <c r="G66" s="3">
        <v>2822920567</v>
      </c>
      <c r="H66" s="3">
        <v>10980573533</v>
      </c>
      <c r="I66" s="3">
        <v>2049303142</v>
      </c>
      <c r="J66" s="3">
        <v>180493695008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0"/>
  <sheetViews>
    <sheetView zoomScaleNormal="100" zoomScaleSheetLayoutView="90" workbookViewId="0">
      <selection activeCell="F22" sqref="F22"/>
    </sheetView>
  </sheetViews>
  <sheetFormatPr defaultColWidth="8.875" defaultRowHeight="15.75" x14ac:dyDescent="0.35"/>
  <cols>
    <col min="1" max="1" width="25.75" style="10" customWidth="1"/>
    <col min="2" max="6" width="15.375" style="10" customWidth="1"/>
    <col min="7" max="7" width="15.375" style="11" customWidth="1"/>
    <col min="8" max="11" width="15.375" style="10" customWidth="1"/>
    <col min="12" max="16384" width="8.875" style="10"/>
  </cols>
  <sheetData>
    <row r="1" spans="1:11" ht="30" x14ac:dyDescent="0.6">
      <c r="A1" s="9" t="s">
        <v>84</v>
      </c>
    </row>
    <row r="2" spans="1:11" ht="18" customHeight="1" x14ac:dyDescent="0.4">
      <c r="A2" s="12" t="s">
        <v>85</v>
      </c>
    </row>
    <row r="3" spans="1:11" ht="18" customHeight="1" x14ac:dyDescent="0.4">
      <c r="A3" s="12" t="s">
        <v>86</v>
      </c>
    </row>
    <row r="4" spans="1:11" ht="18" customHeight="1" x14ac:dyDescent="0.4">
      <c r="A4" s="12" t="s">
        <v>87</v>
      </c>
    </row>
    <row r="5" spans="1:11" ht="18.75" x14ac:dyDescent="0.4">
      <c r="A5" s="13" t="s">
        <v>88</v>
      </c>
      <c r="H5" s="14" t="s">
        <v>89</v>
      </c>
    </row>
    <row r="6" spans="1:11" ht="37.5" customHeight="1" x14ac:dyDescent="0.35">
      <c r="A6" s="15" t="s">
        <v>90</v>
      </c>
      <c r="B6" s="16" t="s">
        <v>91</v>
      </c>
      <c r="C6" s="16" t="s">
        <v>92</v>
      </c>
      <c r="D6" s="16" t="s">
        <v>93</v>
      </c>
      <c r="E6" s="16" t="s">
        <v>94</v>
      </c>
      <c r="F6" s="16" t="s">
        <v>95</v>
      </c>
      <c r="G6" s="17" t="s">
        <v>96</v>
      </c>
      <c r="H6" s="16" t="s">
        <v>97</v>
      </c>
      <c r="I6" s="18"/>
      <c r="J6" s="19"/>
      <c r="K6" s="19"/>
    </row>
    <row r="7" spans="1:11" ht="15" customHeight="1" x14ac:dyDescent="0.35">
      <c r="A7" s="20" t="s">
        <v>98</v>
      </c>
      <c r="B7" s="21"/>
      <c r="C7" s="21"/>
      <c r="D7" s="22"/>
      <c r="E7" s="22"/>
      <c r="F7" s="22"/>
      <c r="G7" s="22"/>
      <c r="H7" s="22"/>
      <c r="I7" s="23"/>
      <c r="J7" s="24"/>
      <c r="K7" s="25"/>
    </row>
    <row r="8" spans="1:11" ht="18" customHeight="1" x14ac:dyDescent="0.35">
      <c r="A8" s="20" t="s">
        <v>99</v>
      </c>
      <c r="B8" s="26">
        <v>20000</v>
      </c>
      <c r="C8" s="21">
        <v>786</v>
      </c>
      <c r="D8" s="22">
        <f>B8*C8</f>
        <v>15720000</v>
      </c>
      <c r="E8" s="22">
        <f>5000000/20000</f>
        <v>250</v>
      </c>
      <c r="F8" s="22">
        <f>B8*E8</f>
        <v>5000000</v>
      </c>
      <c r="G8" s="22">
        <f>D8-F8</f>
        <v>10720000</v>
      </c>
      <c r="H8" s="22">
        <v>5000000</v>
      </c>
      <c r="I8" s="18"/>
      <c r="J8" s="19"/>
      <c r="K8" s="19"/>
    </row>
    <row r="9" spans="1:11" ht="18" customHeight="1" x14ac:dyDescent="0.35">
      <c r="A9" s="20"/>
      <c r="B9" s="21"/>
      <c r="C9" s="21"/>
      <c r="D9" s="22"/>
      <c r="E9" s="22"/>
      <c r="F9" s="22"/>
      <c r="G9" s="22"/>
      <c r="H9" s="22"/>
      <c r="I9" s="18"/>
      <c r="J9" s="19"/>
      <c r="K9" s="19"/>
    </row>
    <row r="10" spans="1:11" ht="18" customHeight="1" x14ac:dyDescent="0.35">
      <c r="A10" s="27" t="s">
        <v>14</v>
      </c>
      <c r="B10" s="21"/>
      <c r="C10" s="21"/>
      <c r="D10" s="22">
        <f>SUM(D8:D9)</f>
        <v>15720000</v>
      </c>
      <c r="E10" s="22"/>
      <c r="F10" s="22">
        <f>SUM(F8:F9)</f>
        <v>5000000</v>
      </c>
      <c r="G10" s="22">
        <f>SUM(G8:G9)</f>
        <v>10720000</v>
      </c>
      <c r="H10" s="22">
        <f>SUM(H8:H9)</f>
        <v>5000000</v>
      </c>
      <c r="I10" s="18"/>
      <c r="J10" s="19"/>
      <c r="K10" s="19"/>
    </row>
    <row r="12" spans="1:11" ht="18" x14ac:dyDescent="0.35">
      <c r="A12" s="13" t="s">
        <v>100</v>
      </c>
      <c r="J12" s="28" t="s">
        <v>89</v>
      </c>
    </row>
    <row r="13" spans="1:11" ht="37.5" customHeight="1" x14ac:dyDescent="0.35">
      <c r="A13" s="15" t="s">
        <v>101</v>
      </c>
      <c r="B13" s="16" t="s">
        <v>102</v>
      </c>
      <c r="C13" s="16" t="s">
        <v>103</v>
      </c>
      <c r="D13" s="16" t="s">
        <v>104</v>
      </c>
      <c r="E13" s="16" t="s">
        <v>105</v>
      </c>
      <c r="F13" s="16" t="s">
        <v>106</v>
      </c>
      <c r="G13" s="17" t="s">
        <v>107</v>
      </c>
      <c r="H13" s="16" t="s">
        <v>108</v>
      </c>
      <c r="I13" s="16" t="s">
        <v>109</v>
      </c>
      <c r="J13" s="16" t="s">
        <v>97</v>
      </c>
    </row>
    <row r="14" spans="1:11" ht="18" customHeight="1" x14ac:dyDescent="0.35">
      <c r="A14" s="20" t="s">
        <v>98</v>
      </c>
      <c r="B14" s="29"/>
      <c r="C14" s="30"/>
      <c r="D14" s="30"/>
      <c r="E14" s="30"/>
      <c r="F14" s="30"/>
      <c r="G14" s="31"/>
      <c r="H14" s="30"/>
      <c r="I14" s="30"/>
      <c r="J14" s="29"/>
      <c r="K14" s="23"/>
    </row>
    <row r="15" spans="1:11" ht="18" customHeight="1" x14ac:dyDescent="0.35">
      <c r="A15" s="20" t="s">
        <v>110</v>
      </c>
      <c r="B15" s="22">
        <v>8500000</v>
      </c>
      <c r="C15" s="22">
        <v>457541074</v>
      </c>
      <c r="D15" s="22">
        <v>430800790</v>
      </c>
      <c r="E15" s="22">
        <f>C15-D15</f>
        <v>26740284</v>
      </c>
      <c r="F15" s="22">
        <v>17050000</v>
      </c>
      <c r="G15" s="32">
        <f>B15/F15</f>
        <v>0.49853372434017595</v>
      </c>
      <c r="H15" s="22">
        <f>E15*G15</f>
        <v>13330933.372434018</v>
      </c>
      <c r="I15" s="22">
        <f>IF(B15*70%&gt;H15,B15-H15,0)</f>
        <v>0</v>
      </c>
      <c r="J15" s="22">
        <v>8500000</v>
      </c>
      <c r="K15" s="23"/>
    </row>
    <row r="16" spans="1:11" ht="18" customHeight="1" x14ac:dyDescent="0.35">
      <c r="A16" s="33" t="s">
        <v>111</v>
      </c>
      <c r="B16" s="34">
        <f>SUM(B15:B15)</f>
        <v>8500000</v>
      </c>
      <c r="C16" s="34"/>
      <c r="D16" s="34"/>
      <c r="E16" s="34"/>
      <c r="F16" s="34"/>
      <c r="G16" s="35"/>
      <c r="H16" s="34"/>
      <c r="I16" s="34">
        <f>SUM(I15:I15)</f>
        <v>0</v>
      </c>
      <c r="J16" s="34">
        <f>SUM(J15:J15)</f>
        <v>8500000</v>
      </c>
      <c r="K16" s="23"/>
    </row>
    <row r="17" spans="1:11" ht="18" customHeight="1" x14ac:dyDescent="0.35">
      <c r="A17" s="36" t="s">
        <v>112</v>
      </c>
      <c r="B17" s="21"/>
      <c r="C17" s="22"/>
      <c r="D17" s="22"/>
      <c r="E17" s="22"/>
      <c r="F17" s="22"/>
      <c r="G17" s="32"/>
      <c r="H17" s="22"/>
      <c r="I17" s="22"/>
      <c r="J17" s="21"/>
      <c r="K17" s="23"/>
    </row>
    <row r="18" spans="1:11" ht="18" customHeight="1" x14ac:dyDescent="0.35">
      <c r="A18" s="20" t="s">
        <v>113</v>
      </c>
      <c r="B18" s="21">
        <v>5000000</v>
      </c>
      <c r="C18" s="22">
        <v>726516579</v>
      </c>
      <c r="D18" s="22">
        <v>615305226</v>
      </c>
      <c r="E18" s="22">
        <f>C18-D18</f>
        <v>111211353</v>
      </c>
      <c r="F18" s="22">
        <v>5000000</v>
      </c>
      <c r="G18" s="32">
        <f t="shared" ref="G18:G25" si="0">B18/F18</f>
        <v>1</v>
      </c>
      <c r="H18" s="22">
        <f>E18*G18</f>
        <v>111211353</v>
      </c>
      <c r="I18" s="22">
        <f>IF(B18*70%&gt;H18,B18-H18,0)</f>
        <v>0</v>
      </c>
      <c r="J18" s="22">
        <v>5000000</v>
      </c>
      <c r="K18" s="23"/>
    </row>
    <row r="19" spans="1:11" ht="18" customHeight="1" x14ac:dyDescent="0.35">
      <c r="A19" s="36" t="s">
        <v>114</v>
      </c>
      <c r="B19" s="21">
        <v>50000000</v>
      </c>
      <c r="C19" s="22">
        <v>253533847</v>
      </c>
      <c r="D19" s="22">
        <v>37351203</v>
      </c>
      <c r="E19" s="22">
        <f t="shared" ref="E19:E29" si="1">C19-D19</f>
        <v>216182644</v>
      </c>
      <c r="F19" s="22">
        <v>169777422</v>
      </c>
      <c r="G19" s="32">
        <f t="shared" si="0"/>
        <v>0.29450323494722402</v>
      </c>
      <c r="H19" s="22">
        <f t="shared" ref="H19:H25" si="2">E19*G19</f>
        <v>63666487.997444093</v>
      </c>
      <c r="I19" s="22">
        <f>IF(B19*70%&gt;H19,B19-H19,0)</f>
        <v>0</v>
      </c>
      <c r="J19" s="22">
        <v>50000000</v>
      </c>
      <c r="K19" s="23"/>
    </row>
    <row r="20" spans="1:11" ht="18" hidden="1" customHeight="1" x14ac:dyDescent="0.35">
      <c r="A20" s="20" t="s">
        <v>115</v>
      </c>
      <c r="B20" s="21"/>
      <c r="C20" s="22"/>
      <c r="D20" s="22"/>
      <c r="E20" s="22">
        <f t="shared" si="1"/>
        <v>0</v>
      </c>
      <c r="F20" s="22"/>
      <c r="G20" s="32" t="e">
        <f t="shared" si="0"/>
        <v>#DIV/0!</v>
      </c>
      <c r="H20" s="22" t="e">
        <f t="shared" si="2"/>
        <v>#DIV/0!</v>
      </c>
      <c r="I20" s="22" t="s">
        <v>116</v>
      </c>
      <c r="J20" s="22"/>
      <c r="K20" s="23"/>
    </row>
    <row r="21" spans="1:11" ht="18" customHeight="1" x14ac:dyDescent="0.35">
      <c r="A21" s="37" t="s">
        <v>117</v>
      </c>
      <c r="B21" s="22">
        <v>12320000</v>
      </c>
      <c r="C21" s="22">
        <v>896049410</v>
      </c>
      <c r="D21" s="22">
        <v>136055667</v>
      </c>
      <c r="E21" s="22">
        <f t="shared" si="1"/>
        <v>759993743</v>
      </c>
      <c r="F21" s="22">
        <v>350556015</v>
      </c>
      <c r="G21" s="32">
        <f t="shared" si="0"/>
        <v>3.5144169470319883E-2</v>
      </c>
      <c r="H21" s="22">
        <f t="shared" si="2"/>
        <v>26709348.900374737</v>
      </c>
      <c r="I21" s="22">
        <f>IF(B21*70%&gt;H21,B21-H21,0)</f>
        <v>0</v>
      </c>
      <c r="J21" s="38"/>
      <c r="K21" s="23"/>
    </row>
    <row r="22" spans="1:11" ht="18" customHeight="1" x14ac:dyDescent="0.35">
      <c r="A22" s="20" t="s">
        <v>118</v>
      </c>
      <c r="B22" s="21">
        <v>1956640000</v>
      </c>
      <c r="C22" s="22">
        <v>4551011589</v>
      </c>
      <c r="D22" s="22">
        <v>1286230442</v>
      </c>
      <c r="E22" s="22">
        <f>C22-D22</f>
        <v>3264781147</v>
      </c>
      <c r="F22" s="22">
        <v>1956640000</v>
      </c>
      <c r="G22" s="32">
        <f t="shared" si="0"/>
        <v>1</v>
      </c>
      <c r="H22" s="22">
        <f t="shared" si="2"/>
        <v>3264781147</v>
      </c>
      <c r="I22" s="22">
        <f>IF(B22*70%&gt;H22,B22-H22,0)</f>
        <v>0</v>
      </c>
      <c r="J22" s="22">
        <v>1956640000</v>
      </c>
      <c r="K22" s="23"/>
    </row>
    <row r="23" spans="1:11" ht="18" customHeight="1" x14ac:dyDescent="0.35">
      <c r="A23" s="36" t="s">
        <v>119</v>
      </c>
      <c r="B23" s="21">
        <f>765192000+10991000</f>
        <v>776183000</v>
      </c>
      <c r="C23" s="22">
        <v>17208384506</v>
      </c>
      <c r="D23" s="22">
        <v>8714694511</v>
      </c>
      <c r="E23" s="22">
        <f>C23-D23</f>
        <v>8493689995</v>
      </c>
      <c r="F23" s="22">
        <v>9280791313</v>
      </c>
      <c r="G23" s="32">
        <f t="shared" si="0"/>
        <v>8.3633278006452677E-2</v>
      </c>
      <c r="H23" s="22">
        <f t="shared" si="2"/>
        <v>710355136.65246069</v>
      </c>
      <c r="I23" s="22">
        <f>IF(B23*70%&gt;H23,B23-H23,0)</f>
        <v>0</v>
      </c>
      <c r="J23" s="21"/>
      <c r="K23" s="23"/>
    </row>
    <row r="24" spans="1:11" ht="18" customHeight="1" x14ac:dyDescent="0.35">
      <c r="A24" s="20" t="s">
        <v>120</v>
      </c>
      <c r="B24" s="21">
        <f>3412886000+311698000</f>
        <v>3724584000</v>
      </c>
      <c r="C24" s="22">
        <v>68219111415</v>
      </c>
      <c r="D24" s="22">
        <v>65041178309</v>
      </c>
      <c r="E24" s="22">
        <f>C24-D24</f>
        <v>3177933106</v>
      </c>
      <c r="F24" s="22">
        <v>5163590371</v>
      </c>
      <c r="G24" s="32">
        <f t="shared" si="0"/>
        <v>0.72131670647582435</v>
      </c>
      <c r="H24" s="22">
        <f t="shared" si="2"/>
        <v>2292296241.4204068</v>
      </c>
      <c r="I24" s="22">
        <f>IF(B24*70%&gt;H24,B24-H24,0)</f>
        <v>1432287758.5795932</v>
      </c>
      <c r="J24" s="21"/>
      <c r="K24" s="23"/>
    </row>
    <row r="25" spans="1:11" ht="18" customHeight="1" x14ac:dyDescent="0.35">
      <c r="A25" s="36" t="s">
        <v>121</v>
      </c>
      <c r="B25" s="21">
        <v>5865072000</v>
      </c>
      <c r="C25" s="22">
        <v>14450670611</v>
      </c>
      <c r="D25" s="22">
        <v>7491513389</v>
      </c>
      <c r="E25" s="22">
        <f t="shared" si="1"/>
        <v>6959157222</v>
      </c>
      <c r="F25" s="22">
        <v>7037065219</v>
      </c>
      <c r="G25" s="32">
        <f t="shared" si="0"/>
        <v>0.83345426217798424</v>
      </c>
      <c r="H25" s="22">
        <f t="shared" si="2"/>
        <v>5800139247.8426008</v>
      </c>
      <c r="I25" s="22">
        <f>IF(B25*70%&gt;H25,B25-H25,0)</f>
        <v>0</v>
      </c>
      <c r="J25" s="21"/>
      <c r="K25" s="23"/>
    </row>
    <row r="26" spans="1:11" ht="18" customHeight="1" x14ac:dyDescent="0.35">
      <c r="A26" s="33" t="s">
        <v>122</v>
      </c>
      <c r="B26" s="34">
        <f>SUM(B18:B25)</f>
        <v>12389799000</v>
      </c>
      <c r="C26" s="34"/>
      <c r="D26" s="34"/>
      <c r="E26" s="34"/>
      <c r="F26" s="34"/>
      <c r="G26" s="35"/>
      <c r="H26" s="34"/>
      <c r="I26" s="34">
        <f>SUM(I18:I25)</f>
        <v>1432287758.5795932</v>
      </c>
      <c r="J26" s="34">
        <f>SUM(J18:J25)</f>
        <v>2011640000</v>
      </c>
      <c r="K26" s="23"/>
    </row>
    <row r="27" spans="1:11" ht="18" customHeight="1" x14ac:dyDescent="0.35">
      <c r="A27" s="20" t="s">
        <v>123</v>
      </c>
      <c r="B27" s="21"/>
      <c r="C27" s="22"/>
      <c r="D27" s="22"/>
      <c r="E27" s="22">
        <f t="shared" si="1"/>
        <v>0</v>
      </c>
      <c r="F27" s="22"/>
      <c r="G27" s="32"/>
      <c r="H27" s="22"/>
      <c r="I27" s="22"/>
      <c r="J27" s="21"/>
      <c r="K27" s="23"/>
    </row>
    <row r="28" spans="1:11" ht="18" customHeight="1" x14ac:dyDescent="0.35">
      <c r="A28" s="36" t="s">
        <v>124</v>
      </c>
      <c r="B28" s="21">
        <v>10000000</v>
      </c>
      <c r="C28" s="22">
        <v>530776270</v>
      </c>
      <c r="D28" s="22">
        <v>14002016</v>
      </c>
      <c r="E28" s="22">
        <f t="shared" si="1"/>
        <v>516774254</v>
      </c>
      <c r="F28" s="22">
        <v>11000000</v>
      </c>
      <c r="G28" s="32">
        <f>B28/F28</f>
        <v>0.90909090909090906</v>
      </c>
      <c r="H28" s="22">
        <f>E28*G28</f>
        <v>469794776.36363637</v>
      </c>
      <c r="I28" s="22">
        <f>IF(B28*70%&gt;H28,B28-H28,0)</f>
        <v>0</v>
      </c>
      <c r="J28" s="22">
        <v>10000000</v>
      </c>
      <c r="K28" s="23"/>
    </row>
    <row r="29" spans="1:11" ht="18" customHeight="1" x14ac:dyDescent="0.35">
      <c r="A29" s="37" t="s">
        <v>117</v>
      </c>
      <c r="B29" s="21">
        <v>10000000</v>
      </c>
      <c r="C29" s="22">
        <v>896049410</v>
      </c>
      <c r="D29" s="22">
        <v>136055667</v>
      </c>
      <c r="E29" s="22">
        <f t="shared" si="1"/>
        <v>759993743</v>
      </c>
      <c r="F29" s="22">
        <v>350556015</v>
      </c>
      <c r="G29" s="32">
        <f>B29/F29</f>
        <v>2.8526111583051857E-2</v>
      </c>
      <c r="H29" s="22">
        <f>E29*G29</f>
        <v>21679666.315239236</v>
      </c>
      <c r="I29" s="22">
        <f>IF(B29*70%&gt;H29,B29-H29,0)</f>
        <v>0</v>
      </c>
      <c r="J29" s="22">
        <v>10000000</v>
      </c>
      <c r="K29" s="23"/>
    </row>
    <row r="30" spans="1:11" ht="18" customHeight="1" x14ac:dyDescent="0.35">
      <c r="A30" s="33" t="s">
        <v>125</v>
      </c>
      <c r="B30" s="34">
        <f>SUM(B28:B29)</f>
        <v>20000000</v>
      </c>
      <c r="C30" s="34"/>
      <c r="D30" s="34"/>
      <c r="E30" s="34"/>
      <c r="F30" s="34"/>
      <c r="G30" s="35"/>
      <c r="H30" s="34"/>
      <c r="I30" s="34">
        <f>SUM(I28:I28)</f>
        <v>0</v>
      </c>
      <c r="J30" s="34">
        <f>SUM(J28:J29)</f>
        <v>20000000</v>
      </c>
      <c r="K30" s="23"/>
    </row>
    <row r="31" spans="1:11" ht="18" customHeight="1" x14ac:dyDescent="0.35">
      <c r="A31" s="39" t="s">
        <v>14</v>
      </c>
      <c r="B31" s="40">
        <f>SUM(B30,B16,B26)</f>
        <v>12418299000</v>
      </c>
      <c r="C31" s="40"/>
      <c r="D31" s="40"/>
      <c r="E31" s="40"/>
      <c r="F31" s="40"/>
      <c r="G31" s="41"/>
      <c r="H31" s="40"/>
      <c r="I31" s="40">
        <f>SUM(I30,I16,I26)</f>
        <v>1432287758.5795932</v>
      </c>
      <c r="J31" s="40">
        <f>SUM(J30,J16,J26)</f>
        <v>2040140000</v>
      </c>
      <c r="K31" s="42"/>
    </row>
    <row r="33" spans="1:11" ht="18" x14ac:dyDescent="0.35">
      <c r="A33" s="13" t="s">
        <v>126</v>
      </c>
      <c r="K33" s="28" t="s">
        <v>89</v>
      </c>
    </row>
    <row r="34" spans="1:11" ht="37.5" customHeight="1" x14ac:dyDescent="0.35">
      <c r="A34" s="15" t="s">
        <v>101</v>
      </c>
      <c r="B34" s="16" t="s">
        <v>127</v>
      </c>
      <c r="C34" s="16" t="s">
        <v>103</v>
      </c>
      <c r="D34" s="16" t="s">
        <v>104</v>
      </c>
      <c r="E34" s="16" t="s">
        <v>105</v>
      </c>
      <c r="F34" s="16" t="s">
        <v>106</v>
      </c>
      <c r="G34" s="17" t="s">
        <v>107</v>
      </c>
      <c r="H34" s="16" t="s">
        <v>108</v>
      </c>
      <c r="I34" s="16" t="s">
        <v>128</v>
      </c>
      <c r="J34" s="16" t="s">
        <v>129</v>
      </c>
      <c r="K34" s="16" t="s">
        <v>97</v>
      </c>
    </row>
    <row r="35" spans="1:11" ht="15" customHeight="1" x14ac:dyDescent="0.35">
      <c r="A35" s="20" t="s">
        <v>98</v>
      </c>
      <c r="B35" s="29"/>
      <c r="C35" s="29"/>
      <c r="D35" s="29"/>
      <c r="E35" s="30"/>
      <c r="F35" s="30"/>
      <c r="G35" s="31"/>
      <c r="H35" s="30"/>
      <c r="I35" s="30"/>
      <c r="J35" s="30"/>
      <c r="K35" s="29"/>
    </row>
    <row r="36" spans="1:11" ht="15" customHeight="1" x14ac:dyDescent="0.35">
      <c r="A36" s="36" t="s">
        <v>130</v>
      </c>
      <c r="B36" s="21">
        <v>246000000</v>
      </c>
      <c r="C36" s="22">
        <v>5321209000</v>
      </c>
      <c r="D36" s="22">
        <v>592626000</v>
      </c>
      <c r="E36" s="22">
        <f t="shared" ref="E36:E45" si="3">C36-D36</f>
        <v>4728583000</v>
      </c>
      <c r="F36" s="22">
        <v>800000000</v>
      </c>
      <c r="G36" s="32">
        <f t="shared" ref="G36:G45" si="4">B36/F36</f>
        <v>0.3075</v>
      </c>
      <c r="H36" s="22">
        <f t="shared" ref="H36:H45" si="5">E36*G36</f>
        <v>1454039272.5</v>
      </c>
      <c r="I36" s="22">
        <f t="shared" ref="I36:I45" si="6">IF(B36*70%&gt;H36,B36-H36,0)</f>
        <v>0</v>
      </c>
      <c r="J36" s="22">
        <f>B36-I36</f>
        <v>246000000</v>
      </c>
      <c r="K36" s="22">
        <v>246000000</v>
      </c>
    </row>
    <row r="37" spans="1:11" ht="15" customHeight="1" x14ac:dyDescent="0.35">
      <c r="A37" s="20" t="s">
        <v>131</v>
      </c>
      <c r="B37" s="21">
        <v>1388000</v>
      </c>
      <c r="C37" s="22">
        <v>11571083000</v>
      </c>
      <c r="D37" s="22">
        <v>7665594000</v>
      </c>
      <c r="E37" s="22">
        <f t="shared" si="3"/>
        <v>3905489000</v>
      </c>
      <c r="F37" s="22">
        <v>100000000</v>
      </c>
      <c r="G37" s="32">
        <f t="shared" si="4"/>
        <v>1.388E-2</v>
      </c>
      <c r="H37" s="22">
        <f t="shared" si="5"/>
        <v>54208187.32</v>
      </c>
      <c r="I37" s="22">
        <f t="shared" si="6"/>
        <v>0</v>
      </c>
      <c r="J37" s="22">
        <f t="shared" ref="J37:J45" si="7">B37-I37</f>
        <v>1388000</v>
      </c>
      <c r="K37" s="22">
        <v>1388000</v>
      </c>
    </row>
    <row r="38" spans="1:11" ht="15" customHeight="1" x14ac:dyDescent="0.35">
      <c r="A38" s="36" t="s">
        <v>132</v>
      </c>
      <c r="B38" s="21">
        <v>1</v>
      </c>
      <c r="C38" s="22">
        <v>852121000</v>
      </c>
      <c r="D38" s="22">
        <v>2251011000</v>
      </c>
      <c r="E38" s="22">
        <f t="shared" si="3"/>
        <v>-1398890000</v>
      </c>
      <c r="F38" s="22">
        <v>85540000</v>
      </c>
      <c r="G38" s="32">
        <f t="shared" si="4"/>
        <v>1.1690437222352115E-8</v>
      </c>
      <c r="H38" s="22">
        <f t="shared" si="5"/>
        <v>-16.353635725976151</v>
      </c>
      <c r="I38" s="22">
        <v>0</v>
      </c>
      <c r="J38" s="22">
        <f t="shared" si="7"/>
        <v>1</v>
      </c>
      <c r="K38" s="22">
        <v>250000</v>
      </c>
    </row>
    <row r="39" spans="1:11" ht="15" customHeight="1" x14ac:dyDescent="0.35">
      <c r="A39" s="20" t="s">
        <v>133</v>
      </c>
      <c r="B39" s="21">
        <v>8000000</v>
      </c>
      <c r="C39" s="22">
        <v>851307719</v>
      </c>
      <c r="D39" s="22">
        <v>68150745</v>
      </c>
      <c r="E39" s="22">
        <f t="shared" si="3"/>
        <v>783156974</v>
      </c>
      <c r="F39" s="22">
        <v>80000000</v>
      </c>
      <c r="G39" s="32">
        <f t="shared" si="4"/>
        <v>0.1</v>
      </c>
      <c r="H39" s="22">
        <f t="shared" si="5"/>
        <v>78315697.400000006</v>
      </c>
      <c r="I39" s="22">
        <f>IF(B39*70%&gt;H39,B39-H39,0)</f>
        <v>0</v>
      </c>
      <c r="J39" s="22">
        <f t="shared" si="7"/>
        <v>8000000</v>
      </c>
      <c r="K39" s="22">
        <v>8000000</v>
      </c>
    </row>
    <row r="40" spans="1:11" ht="15" customHeight="1" x14ac:dyDescent="0.35">
      <c r="A40" s="36" t="s">
        <v>134</v>
      </c>
      <c r="B40" s="21">
        <v>10000000</v>
      </c>
      <c r="C40" s="22">
        <v>1329763842</v>
      </c>
      <c r="D40" s="22">
        <v>546188055</v>
      </c>
      <c r="E40" s="22">
        <f t="shared" si="3"/>
        <v>783575787</v>
      </c>
      <c r="F40" s="22">
        <v>100000000</v>
      </c>
      <c r="G40" s="32">
        <f t="shared" si="4"/>
        <v>0.1</v>
      </c>
      <c r="H40" s="22">
        <f t="shared" si="5"/>
        <v>78357578.700000003</v>
      </c>
      <c r="I40" s="22">
        <f t="shared" si="6"/>
        <v>0</v>
      </c>
      <c r="J40" s="22">
        <f t="shared" si="7"/>
        <v>10000000</v>
      </c>
      <c r="K40" s="22">
        <v>10000000</v>
      </c>
    </row>
    <row r="41" spans="1:11" ht="15" customHeight="1" x14ac:dyDescent="0.35">
      <c r="A41" s="20" t="s">
        <v>135</v>
      </c>
      <c r="B41" s="21">
        <v>4081009</v>
      </c>
      <c r="C41" s="22">
        <v>531923830</v>
      </c>
      <c r="D41" s="22">
        <v>43098135</v>
      </c>
      <c r="E41" s="22">
        <f t="shared" si="3"/>
        <v>488825695</v>
      </c>
      <c r="F41" s="22">
        <v>485057075</v>
      </c>
      <c r="G41" s="32">
        <f t="shared" si="4"/>
        <v>8.413461446779227E-3</v>
      </c>
      <c r="H41" s="22">
        <f t="shared" si="5"/>
        <v>4112716.139077561</v>
      </c>
      <c r="I41" s="22">
        <f t="shared" si="6"/>
        <v>0</v>
      </c>
      <c r="J41" s="22">
        <f t="shared" si="7"/>
        <v>4081009</v>
      </c>
      <c r="K41" s="22">
        <v>4081000</v>
      </c>
    </row>
    <row r="42" spans="1:11" ht="15" customHeight="1" x14ac:dyDescent="0.35">
      <c r="A42" s="36" t="s">
        <v>136</v>
      </c>
      <c r="B42" s="21">
        <v>5000000</v>
      </c>
      <c r="C42" s="22">
        <v>132067459</v>
      </c>
      <c r="D42" s="22">
        <v>7843951</v>
      </c>
      <c r="E42" s="22">
        <f t="shared" si="3"/>
        <v>124223508</v>
      </c>
      <c r="F42" s="22">
        <v>100000000</v>
      </c>
      <c r="G42" s="32">
        <f t="shared" si="4"/>
        <v>0.05</v>
      </c>
      <c r="H42" s="22">
        <f t="shared" si="5"/>
        <v>6211175.4000000004</v>
      </c>
      <c r="I42" s="22">
        <f t="shared" si="6"/>
        <v>0</v>
      </c>
      <c r="J42" s="22">
        <f t="shared" si="7"/>
        <v>5000000</v>
      </c>
      <c r="K42" s="22">
        <v>5000000</v>
      </c>
    </row>
    <row r="43" spans="1:11" ht="15" customHeight="1" x14ac:dyDescent="0.35">
      <c r="A43" s="20" t="s">
        <v>137</v>
      </c>
      <c r="B43" s="21">
        <v>2000000</v>
      </c>
      <c r="C43" s="22">
        <v>10399356000</v>
      </c>
      <c r="D43" s="22">
        <v>4567068000</v>
      </c>
      <c r="E43" s="22">
        <f t="shared" si="3"/>
        <v>5832288000</v>
      </c>
      <c r="F43" s="22">
        <v>180000000</v>
      </c>
      <c r="G43" s="32">
        <f>3000000/F43</f>
        <v>1.6666666666666666E-2</v>
      </c>
      <c r="H43" s="22">
        <f t="shared" si="5"/>
        <v>97204800</v>
      </c>
      <c r="I43" s="22">
        <f t="shared" si="6"/>
        <v>0</v>
      </c>
      <c r="J43" s="22">
        <f t="shared" si="7"/>
        <v>2000000</v>
      </c>
      <c r="K43" s="22">
        <v>2000000</v>
      </c>
    </row>
    <row r="44" spans="1:11" ht="15" customHeight="1" x14ac:dyDescent="0.35">
      <c r="A44" s="20" t="s">
        <v>138</v>
      </c>
      <c r="B44" s="21">
        <v>59100000</v>
      </c>
      <c r="C44" s="22">
        <v>2291146526</v>
      </c>
      <c r="D44" s="22">
        <v>175671099</v>
      </c>
      <c r="E44" s="22">
        <f t="shared" si="3"/>
        <v>2115475427</v>
      </c>
      <c r="F44" s="22">
        <v>85000000</v>
      </c>
      <c r="G44" s="32">
        <f t="shared" ref="G44" si="8">B44/F44</f>
        <v>0.69529411764705884</v>
      </c>
      <c r="H44" s="22">
        <f t="shared" si="5"/>
        <v>1470877620.4200001</v>
      </c>
      <c r="I44" s="22">
        <f t="shared" si="6"/>
        <v>0</v>
      </c>
      <c r="J44" s="22">
        <f t="shared" si="7"/>
        <v>59100000</v>
      </c>
      <c r="K44" s="22">
        <v>9950000</v>
      </c>
    </row>
    <row r="45" spans="1:11" ht="15" customHeight="1" x14ac:dyDescent="0.35">
      <c r="A45" s="20" t="s">
        <v>139</v>
      </c>
      <c r="B45" s="21">
        <v>70000000</v>
      </c>
      <c r="C45" s="22">
        <v>15679061000</v>
      </c>
      <c r="D45" s="22">
        <v>11704600000</v>
      </c>
      <c r="E45" s="22">
        <f t="shared" si="3"/>
        <v>3974461000</v>
      </c>
      <c r="F45" s="22">
        <v>3178000000</v>
      </c>
      <c r="G45" s="32">
        <f t="shared" si="4"/>
        <v>2.2026431718061675E-2</v>
      </c>
      <c r="H45" s="22">
        <f t="shared" si="5"/>
        <v>87543193.832599118</v>
      </c>
      <c r="I45" s="22">
        <f t="shared" si="6"/>
        <v>0</v>
      </c>
      <c r="J45" s="22">
        <f t="shared" si="7"/>
        <v>70000000</v>
      </c>
      <c r="K45" s="22">
        <v>70000000</v>
      </c>
    </row>
    <row r="46" spans="1:11" ht="15" customHeight="1" x14ac:dyDescent="0.35">
      <c r="A46" s="43" t="s">
        <v>125</v>
      </c>
      <c r="B46" s="34">
        <f>SUM(B36:B45)</f>
        <v>405569010</v>
      </c>
      <c r="C46" s="44"/>
      <c r="D46" s="44"/>
      <c r="E46" s="44"/>
      <c r="F46" s="44"/>
      <c r="G46" s="45"/>
      <c r="H46" s="44"/>
      <c r="I46" s="34">
        <f>SUM(I36:I45)</f>
        <v>0</v>
      </c>
      <c r="J46" s="34">
        <f>SUM(J36:J45)</f>
        <v>405569010</v>
      </c>
      <c r="K46" s="34">
        <f>SUM(K36:K45)</f>
        <v>356669000</v>
      </c>
    </row>
    <row r="47" spans="1:11" ht="15" customHeight="1" x14ac:dyDescent="0.35">
      <c r="A47" s="20" t="s">
        <v>112</v>
      </c>
      <c r="B47" s="21"/>
      <c r="C47" s="21"/>
      <c r="D47" s="21"/>
      <c r="E47" s="22"/>
      <c r="F47" s="22"/>
      <c r="G47" s="31"/>
      <c r="H47" s="22"/>
      <c r="I47" s="22"/>
      <c r="J47" s="22"/>
      <c r="K47" s="21"/>
    </row>
    <row r="48" spans="1:11" ht="15" customHeight="1" x14ac:dyDescent="0.35">
      <c r="A48" s="46" t="s">
        <v>140</v>
      </c>
      <c r="B48" s="22">
        <f>14371377+228729</f>
        <v>14600106</v>
      </c>
      <c r="C48" s="22">
        <v>990524838</v>
      </c>
      <c r="D48" s="22">
        <v>258906750</v>
      </c>
      <c r="E48" s="22">
        <f t="shared" ref="E48:E71" si="9">C48-D48</f>
        <v>731618088</v>
      </c>
      <c r="F48" s="22">
        <v>299885500</v>
      </c>
      <c r="G48" s="32">
        <f t="shared" ref="G48:G71" si="10">B48/F48</f>
        <v>4.8685601671304549E-2</v>
      </c>
      <c r="H48" s="22">
        <f t="shared" ref="H48:H71" si="11">E48*G48</f>
        <v>35619266.807889439</v>
      </c>
      <c r="I48" s="22">
        <f t="shared" ref="I48:I57" si="12">IF(B48*70%&gt;H48,B48-H48,0)</f>
        <v>0</v>
      </c>
      <c r="J48" s="22">
        <f>B48-I48</f>
        <v>14600106</v>
      </c>
      <c r="K48" s="22">
        <v>14371000</v>
      </c>
    </row>
    <row r="49" spans="1:11" ht="15" customHeight="1" x14ac:dyDescent="0.35">
      <c r="A49" s="46" t="s">
        <v>141</v>
      </c>
      <c r="B49" s="21">
        <v>180000</v>
      </c>
      <c r="C49" s="22">
        <v>308830220</v>
      </c>
      <c r="D49" s="22">
        <v>241810177</v>
      </c>
      <c r="E49" s="22">
        <f t="shared" si="9"/>
        <v>67020043</v>
      </c>
      <c r="F49" s="22">
        <v>67020000</v>
      </c>
      <c r="G49" s="32">
        <f t="shared" si="10"/>
        <v>2.6857654431512983E-3</v>
      </c>
      <c r="H49" s="22">
        <f t="shared" si="11"/>
        <v>180000.11548791407</v>
      </c>
      <c r="I49" s="22">
        <f t="shared" si="12"/>
        <v>0</v>
      </c>
      <c r="J49" s="22">
        <f>B49-I49</f>
        <v>180000</v>
      </c>
      <c r="K49" s="22">
        <v>180000</v>
      </c>
    </row>
    <row r="50" spans="1:11" ht="15" customHeight="1" x14ac:dyDescent="0.35">
      <c r="A50" s="46" t="s">
        <v>142</v>
      </c>
      <c r="B50" s="21">
        <v>10300000</v>
      </c>
      <c r="C50" s="22">
        <v>122200515898</v>
      </c>
      <c r="D50" s="22">
        <v>118844289500</v>
      </c>
      <c r="E50" s="22">
        <f t="shared" si="9"/>
        <v>3356226398</v>
      </c>
      <c r="F50" s="22">
        <v>2417010000</v>
      </c>
      <c r="G50" s="32">
        <f t="shared" si="10"/>
        <v>4.2614635437999843E-3</v>
      </c>
      <c r="H50" s="22">
        <f t="shared" si="11"/>
        <v>14302436.439816136</v>
      </c>
      <c r="I50" s="22">
        <f t="shared" si="12"/>
        <v>0</v>
      </c>
      <c r="J50" s="22">
        <f t="shared" ref="J50:J57" si="13">B50-I50</f>
        <v>10300000</v>
      </c>
      <c r="K50" s="22">
        <v>10300000</v>
      </c>
    </row>
    <row r="51" spans="1:11" ht="15" customHeight="1" x14ac:dyDescent="0.35">
      <c r="A51" s="46" t="s">
        <v>143</v>
      </c>
      <c r="B51" s="21">
        <v>900000</v>
      </c>
      <c r="C51" s="22">
        <v>341289287480</v>
      </c>
      <c r="D51" s="22">
        <v>313537327010</v>
      </c>
      <c r="E51" s="22">
        <f t="shared" si="9"/>
        <v>27751960470</v>
      </c>
      <c r="F51" s="22">
        <v>21572520136</v>
      </c>
      <c r="G51" s="32">
        <f t="shared" si="10"/>
        <v>4.1719743188376459E-5</v>
      </c>
      <c r="H51" s="22">
        <f t="shared" si="11"/>
        <v>1157804.6637823752</v>
      </c>
      <c r="I51" s="22">
        <f t="shared" si="12"/>
        <v>0</v>
      </c>
      <c r="J51" s="22">
        <f t="shared" si="13"/>
        <v>900000</v>
      </c>
      <c r="K51" s="22">
        <v>900000</v>
      </c>
    </row>
    <row r="52" spans="1:11" ht="15" customHeight="1" x14ac:dyDescent="0.35">
      <c r="A52" s="46" t="s">
        <v>144</v>
      </c>
      <c r="B52" s="21">
        <v>1455000</v>
      </c>
      <c r="C52" s="22">
        <v>109985036</v>
      </c>
      <c r="D52" s="22">
        <v>5150</v>
      </c>
      <c r="E52" s="22">
        <f t="shared" si="9"/>
        <v>109979886</v>
      </c>
      <c r="F52" s="22">
        <v>107900000</v>
      </c>
      <c r="G52" s="32">
        <f t="shared" si="10"/>
        <v>1.3484708063021315E-2</v>
      </c>
      <c r="H52" s="22">
        <f t="shared" si="11"/>
        <v>1483046.6555143651</v>
      </c>
      <c r="I52" s="22">
        <f t="shared" si="12"/>
        <v>0</v>
      </c>
      <c r="J52" s="22">
        <f t="shared" si="13"/>
        <v>1455000</v>
      </c>
      <c r="K52" s="22">
        <v>1455000</v>
      </c>
    </row>
    <row r="53" spans="1:11" ht="15" customHeight="1" x14ac:dyDescent="0.35">
      <c r="A53" s="46" t="s">
        <v>145</v>
      </c>
      <c r="B53" s="21">
        <v>100000</v>
      </c>
      <c r="C53" s="22">
        <v>83000000</v>
      </c>
      <c r="D53" s="22"/>
      <c r="E53" s="22">
        <f t="shared" si="9"/>
        <v>83000000</v>
      </c>
      <c r="F53" s="22">
        <v>83000000</v>
      </c>
      <c r="G53" s="32">
        <f t="shared" si="10"/>
        <v>1.2048192771084338E-3</v>
      </c>
      <c r="H53" s="22">
        <f t="shared" si="11"/>
        <v>100000.00000000001</v>
      </c>
      <c r="I53" s="22">
        <f t="shared" si="12"/>
        <v>0</v>
      </c>
      <c r="J53" s="22">
        <f t="shared" si="13"/>
        <v>100000</v>
      </c>
      <c r="K53" s="47">
        <v>0</v>
      </c>
    </row>
    <row r="54" spans="1:11" ht="15" customHeight="1" x14ac:dyDescent="0.35">
      <c r="A54" s="46" t="s">
        <v>146</v>
      </c>
      <c r="B54" s="21">
        <v>6000000</v>
      </c>
      <c r="C54" s="22">
        <v>1546077000</v>
      </c>
      <c r="D54" s="22">
        <v>22485000</v>
      </c>
      <c r="E54" s="22">
        <f t="shared" si="9"/>
        <v>1523592000</v>
      </c>
      <c r="F54" s="22">
        <v>476964000</v>
      </c>
      <c r="G54" s="32">
        <f t="shared" si="10"/>
        <v>1.2579565753390193E-2</v>
      </c>
      <c r="H54" s="22">
        <f t="shared" si="11"/>
        <v>19166125.745339271</v>
      </c>
      <c r="I54" s="22">
        <f t="shared" si="12"/>
        <v>0</v>
      </c>
      <c r="J54" s="22">
        <f t="shared" si="13"/>
        <v>6000000</v>
      </c>
      <c r="K54" s="22">
        <v>6000000</v>
      </c>
    </row>
    <row r="55" spans="1:11" ht="15" customHeight="1" x14ac:dyDescent="0.35">
      <c r="A55" s="46" t="s">
        <v>147</v>
      </c>
      <c r="B55" s="21">
        <v>891000000</v>
      </c>
      <c r="C55" s="22">
        <v>2024793000</v>
      </c>
      <c r="D55" s="47"/>
      <c r="E55" s="22">
        <f t="shared" si="9"/>
        <v>2024793000</v>
      </c>
      <c r="F55" s="22">
        <v>2381064000</v>
      </c>
      <c r="G55" s="32">
        <f t="shared" si="10"/>
        <v>0.37420245738879759</v>
      </c>
      <c r="H55" s="22">
        <f t="shared" si="11"/>
        <v>757682516.3036356</v>
      </c>
      <c r="I55" s="22">
        <f t="shared" si="12"/>
        <v>0</v>
      </c>
      <c r="J55" s="22">
        <f t="shared" si="13"/>
        <v>891000000</v>
      </c>
      <c r="K55" s="22">
        <v>891000000</v>
      </c>
    </row>
    <row r="56" spans="1:11" ht="15" customHeight="1" x14ac:dyDescent="0.35">
      <c r="A56" s="46" t="s">
        <v>148</v>
      </c>
      <c r="B56" s="21">
        <v>100000</v>
      </c>
      <c r="C56" s="22">
        <v>120000056</v>
      </c>
      <c r="D56" s="22">
        <v>3372281</v>
      </c>
      <c r="E56" s="22">
        <f t="shared" si="9"/>
        <v>116627775</v>
      </c>
      <c r="F56" s="22">
        <v>116627775</v>
      </c>
      <c r="G56" s="32">
        <f t="shared" si="10"/>
        <v>8.5742868712019931E-4</v>
      </c>
      <c r="H56" s="22">
        <f t="shared" si="11"/>
        <v>100000</v>
      </c>
      <c r="I56" s="22">
        <f t="shared" si="12"/>
        <v>0</v>
      </c>
      <c r="J56" s="22">
        <f t="shared" si="13"/>
        <v>100000</v>
      </c>
      <c r="K56" s="22">
        <v>100000</v>
      </c>
    </row>
    <row r="57" spans="1:11" ht="15" customHeight="1" x14ac:dyDescent="0.35">
      <c r="A57" s="46" t="s">
        <v>149</v>
      </c>
      <c r="B57" s="21">
        <v>12000000</v>
      </c>
      <c r="C57" s="22">
        <v>24164123000000</v>
      </c>
      <c r="D57" s="22">
        <v>23738231000000</v>
      </c>
      <c r="E57" s="22">
        <f t="shared" si="9"/>
        <v>425892000000</v>
      </c>
      <c r="F57" s="22">
        <v>16602000000</v>
      </c>
      <c r="G57" s="32">
        <f t="shared" si="10"/>
        <v>7.2280448138778463E-4</v>
      </c>
      <c r="H57" s="22">
        <f t="shared" si="11"/>
        <v>307836646.18720639</v>
      </c>
      <c r="I57" s="22">
        <f t="shared" si="12"/>
        <v>0</v>
      </c>
      <c r="J57" s="22">
        <f t="shared" si="13"/>
        <v>12000000</v>
      </c>
      <c r="K57" s="22">
        <v>12000000</v>
      </c>
    </row>
    <row r="58" spans="1:11" ht="15" customHeight="1" x14ac:dyDescent="0.35">
      <c r="A58" s="43" t="s">
        <v>125</v>
      </c>
      <c r="B58" s="34">
        <f>SUM(B48:B57)</f>
        <v>936635106</v>
      </c>
      <c r="C58" s="44"/>
      <c r="D58" s="44"/>
      <c r="E58" s="44"/>
      <c r="F58" s="44"/>
      <c r="G58" s="45"/>
      <c r="H58" s="44"/>
      <c r="I58" s="34">
        <f>SUM(I48:I57)</f>
        <v>0</v>
      </c>
      <c r="J58" s="34">
        <f>SUM(J48:J57)</f>
        <v>936635106</v>
      </c>
      <c r="K58" s="34">
        <f>SUM(K48:K57)</f>
        <v>936306000</v>
      </c>
    </row>
    <row r="59" spans="1:11" ht="15" customHeight="1" x14ac:dyDescent="0.35">
      <c r="A59" s="20" t="s">
        <v>123</v>
      </c>
      <c r="B59" s="21"/>
      <c r="C59" s="21"/>
      <c r="D59" s="21"/>
      <c r="E59" s="22"/>
      <c r="F59" s="22"/>
      <c r="G59" s="31"/>
      <c r="H59" s="22"/>
      <c r="I59" s="22"/>
      <c r="J59" s="22"/>
      <c r="K59" s="21"/>
    </row>
    <row r="60" spans="1:11" ht="15" customHeight="1" x14ac:dyDescent="0.35">
      <c r="A60" s="46" t="s">
        <v>143</v>
      </c>
      <c r="B60" s="21">
        <v>19470000</v>
      </c>
      <c r="C60" s="47"/>
      <c r="D60" s="47"/>
      <c r="E60" s="47"/>
      <c r="F60" s="47"/>
      <c r="G60" s="32"/>
      <c r="H60" s="22"/>
      <c r="I60" s="22"/>
      <c r="J60" s="21">
        <v>19470000</v>
      </c>
      <c r="K60" s="22">
        <v>19470000</v>
      </c>
    </row>
    <row r="61" spans="1:11" ht="15" customHeight="1" x14ac:dyDescent="0.35">
      <c r="A61" s="37" t="s">
        <v>150</v>
      </c>
      <c r="B61" s="21">
        <v>17930000</v>
      </c>
      <c r="C61" s="22">
        <v>61670538970</v>
      </c>
      <c r="D61" s="22">
        <v>59047480302</v>
      </c>
      <c r="E61" s="22">
        <f t="shared" si="9"/>
        <v>2623058668</v>
      </c>
      <c r="F61" s="22">
        <v>714154000</v>
      </c>
      <c r="G61" s="32">
        <f t="shared" si="10"/>
        <v>2.5106629662509768E-2</v>
      </c>
      <c r="H61" s="22">
        <f t="shared" si="11"/>
        <v>65856162.560512163</v>
      </c>
      <c r="I61" s="22">
        <f t="shared" ref="I61:I71" si="14">IF(B61*70%&gt;H61,B61-H61,0)</f>
        <v>0</v>
      </c>
      <c r="J61" s="22">
        <f t="shared" ref="J61:J71" si="15">B61-I61</f>
        <v>17930000</v>
      </c>
      <c r="K61" s="22">
        <v>17930000</v>
      </c>
    </row>
    <row r="62" spans="1:11" ht="15" customHeight="1" x14ac:dyDescent="0.35">
      <c r="A62" s="37" t="s">
        <v>151</v>
      </c>
      <c r="B62" s="21">
        <v>12710620</v>
      </c>
      <c r="C62" s="21"/>
      <c r="D62" s="21"/>
      <c r="E62" s="22"/>
      <c r="F62" s="22"/>
      <c r="G62" s="32"/>
      <c r="H62" s="22"/>
      <c r="I62" s="22"/>
      <c r="J62" s="22">
        <v>12710620</v>
      </c>
      <c r="K62" s="22">
        <v>30000000</v>
      </c>
    </row>
    <row r="63" spans="1:11" ht="15" customHeight="1" x14ac:dyDescent="0.35">
      <c r="A63" s="37" t="s">
        <v>152</v>
      </c>
      <c r="B63" s="21">
        <v>770000</v>
      </c>
      <c r="C63" s="21"/>
      <c r="D63" s="21"/>
      <c r="E63" s="22"/>
      <c r="F63" s="22"/>
      <c r="G63" s="32"/>
      <c r="H63" s="22"/>
      <c r="I63" s="22"/>
      <c r="J63" s="22">
        <v>770000</v>
      </c>
      <c r="K63" s="22">
        <v>770000</v>
      </c>
    </row>
    <row r="64" spans="1:11" ht="15" customHeight="1" x14ac:dyDescent="0.35">
      <c r="A64" s="37" t="s">
        <v>153</v>
      </c>
      <c r="B64" s="21">
        <v>1000000</v>
      </c>
      <c r="C64" s="21"/>
      <c r="D64" s="21"/>
      <c r="E64" s="22"/>
      <c r="F64" s="22"/>
      <c r="G64" s="32"/>
      <c r="H64" s="22"/>
      <c r="I64" s="22"/>
      <c r="J64" s="22">
        <v>1000000</v>
      </c>
      <c r="K64" s="22">
        <v>1000000</v>
      </c>
    </row>
    <row r="65" spans="1:11" ht="15" customHeight="1" x14ac:dyDescent="0.35">
      <c r="A65" s="37" t="s">
        <v>154</v>
      </c>
      <c r="B65" s="21">
        <v>9286000</v>
      </c>
      <c r="C65" s="21"/>
      <c r="D65" s="21"/>
      <c r="E65" s="22"/>
      <c r="F65" s="22"/>
      <c r="G65" s="32"/>
      <c r="H65" s="22"/>
      <c r="I65" s="22"/>
      <c r="J65" s="22">
        <v>9286000</v>
      </c>
      <c r="K65" s="22">
        <v>9286000</v>
      </c>
    </row>
    <row r="66" spans="1:11" ht="15" customHeight="1" x14ac:dyDescent="0.35">
      <c r="A66" s="37" t="s">
        <v>155</v>
      </c>
      <c r="B66" s="22">
        <v>2500000</v>
      </c>
      <c r="C66" s="22">
        <v>24220791</v>
      </c>
      <c r="D66" s="22">
        <v>12768767</v>
      </c>
      <c r="E66" s="22">
        <f t="shared" si="9"/>
        <v>11452024</v>
      </c>
      <c r="F66" s="22">
        <v>10000000</v>
      </c>
      <c r="G66" s="32">
        <f t="shared" si="10"/>
        <v>0.25</v>
      </c>
      <c r="H66" s="22">
        <f t="shared" si="11"/>
        <v>2863006</v>
      </c>
      <c r="I66" s="22">
        <f t="shared" si="14"/>
        <v>0</v>
      </c>
      <c r="J66" s="22">
        <f t="shared" si="15"/>
        <v>2500000</v>
      </c>
      <c r="K66" s="22">
        <v>2500000</v>
      </c>
    </row>
    <row r="67" spans="1:11" ht="15" customHeight="1" x14ac:dyDescent="0.35">
      <c r="A67" s="37" t="s">
        <v>156</v>
      </c>
      <c r="B67" s="22">
        <v>152000</v>
      </c>
      <c r="C67" s="47"/>
      <c r="D67" s="38"/>
      <c r="E67" s="47"/>
      <c r="F67" s="47"/>
      <c r="G67" s="32"/>
      <c r="H67" s="22"/>
      <c r="I67" s="22"/>
      <c r="J67" s="22">
        <v>152000</v>
      </c>
      <c r="K67" s="22">
        <v>152000</v>
      </c>
    </row>
    <row r="68" spans="1:11" ht="15" customHeight="1" x14ac:dyDescent="0.35">
      <c r="A68" s="37" t="s">
        <v>157</v>
      </c>
      <c r="B68" s="22">
        <v>1315000</v>
      </c>
      <c r="C68" s="21"/>
      <c r="D68" s="21"/>
      <c r="E68" s="22"/>
      <c r="F68" s="22"/>
      <c r="G68" s="32"/>
      <c r="H68" s="22"/>
      <c r="I68" s="22"/>
      <c r="J68" s="22">
        <v>1315000</v>
      </c>
      <c r="K68" s="22">
        <v>1315000</v>
      </c>
    </row>
    <row r="69" spans="1:11" ht="15" customHeight="1" x14ac:dyDescent="0.35">
      <c r="A69" s="37" t="s">
        <v>158</v>
      </c>
      <c r="B69" s="22">
        <v>13618000</v>
      </c>
      <c r="C69" s="21"/>
      <c r="D69" s="21"/>
      <c r="E69" s="22"/>
      <c r="F69" s="22"/>
      <c r="G69" s="32"/>
      <c r="H69" s="22"/>
      <c r="I69" s="22"/>
      <c r="J69" s="22">
        <v>13618000</v>
      </c>
      <c r="K69" s="22">
        <v>13618000</v>
      </c>
    </row>
    <row r="70" spans="1:11" ht="15" customHeight="1" x14ac:dyDescent="0.35">
      <c r="A70" s="46" t="s">
        <v>159</v>
      </c>
      <c r="B70" s="22">
        <v>7920000</v>
      </c>
      <c r="C70" s="21">
        <v>801824407</v>
      </c>
      <c r="D70" s="21">
        <v>2703078</v>
      </c>
      <c r="E70" s="22">
        <f t="shared" si="9"/>
        <v>799121329</v>
      </c>
      <c r="F70" s="22">
        <v>770224558</v>
      </c>
      <c r="G70" s="32">
        <f t="shared" si="10"/>
        <v>1.0282715498666299E-2</v>
      </c>
      <c r="H70" s="22">
        <f t="shared" si="11"/>
        <v>8217137.2750231102</v>
      </c>
      <c r="I70" s="22">
        <f t="shared" si="14"/>
        <v>0</v>
      </c>
      <c r="J70" s="22">
        <f t="shared" si="15"/>
        <v>7920000</v>
      </c>
      <c r="K70" s="22">
        <v>7920000</v>
      </c>
    </row>
    <row r="71" spans="1:11" ht="15" customHeight="1" x14ac:dyDescent="0.35">
      <c r="A71" s="46" t="s">
        <v>160</v>
      </c>
      <c r="B71" s="22">
        <v>585000</v>
      </c>
      <c r="C71" s="21">
        <v>43365128</v>
      </c>
      <c r="D71" s="21">
        <v>8088787</v>
      </c>
      <c r="E71" s="22">
        <f t="shared" si="9"/>
        <v>35276341</v>
      </c>
      <c r="F71" s="22">
        <v>31226993</v>
      </c>
      <c r="G71" s="32">
        <f t="shared" si="10"/>
        <v>1.873379226747833E-2</v>
      </c>
      <c r="H71" s="22">
        <f t="shared" si="11"/>
        <v>660859.64425072877</v>
      </c>
      <c r="I71" s="22">
        <f t="shared" si="14"/>
        <v>0</v>
      </c>
      <c r="J71" s="22">
        <f t="shared" si="15"/>
        <v>585000</v>
      </c>
      <c r="K71" s="22">
        <v>585000</v>
      </c>
    </row>
    <row r="72" spans="1:11" ht="15" customHeight="1" x14ac:dyDescent="0.35">
      <c r="A72" s="46" t="s">
        <v>161</v>
      </c>
      <c r="B72" s="22">
        <v>1000000</v>
      </c>
      <c r="C72" s="21"/>
      <c r="D72" s="21"/>
      <c r="E72" s="22"/>
      <c r="F72" s="22"/>
      <c r="G72" s="32"/>
      <c r="H72" s="22"/>
      <c r="I72" s="22"/>
      <c r="J72" s="22">
        <v>1000000</v>
      </c>
      <c r="K72" s="22">
        <v>1000000</v>
      </c>
    </row>
    <row r="73" spans="1:11" ht="15" customHeight="1" x14ac:dyDescent="0.35">
      <c r="A73" s="46" t="s">
        <v>162</v>
      </c>
      <c r="B73" s="22">
        <v>500000</v>
      </c>
      <c r="C73" s="22"/>
      <c r="D73" s="22"/>
      <c r="E73" s="22"/>
      <c r="F73" s="22"/>
      <c r="G73" s="32"/>
      <c r="H73" s="22"/>
      <c r="I73" s="22"/>
      <c r="J73" s="22">
        <v>500000</v>
      </c>
      <c r="K73" s="22">
        <v>500000</v>
      </c>
    </row>
    <row r="74" spans="1:11" ht="15" customHeight="1" x14ac:dyDescent="0.35">
      <c r="A74" s="43" t="s">
        <v>125</v>
      </c>
      <c r="B74" s="34">
        <f>SUM(B60:B73)</f>
        <v>88756620</v>
      </c>
      <c r="C74" s="44"/>
      <c r="D74" s="44"/>
      <c r="E74" s="44"/>
      <c r="F74" s="44"/>
      <c r="G74" s="48"/>
      <c r="H74" s="44"/>
      <c r="I74" s="34">
        <f>SUM(I60:I73)</f>
        <v>0</v>
      </c>
      <c r="J74" s="34">
        <f>B74-I74</f>
        <v>88756620</v>
      </c>
      <c r="K74" s="34">
        <f>SUM(K60:K73)</f>
        <v>106046000</v>
      </c>
    </row>
    <row r="75" spans="1:11" ht="15" customHeight="1" x14ac:dyDescent="0.35">
      <c r="A75" s="49" t="s">
        <v>163</v>
      </c>
      <c r="B75" s="34">
        <f>B46+B58+B74</f>
        <v>1430960736</v>
      </c>
      <c r="C75" s="44"/>
      <c r="D75" s="44"/>
      <c r="E75" s="44"/>
      <c r="F75" s="44"/>
      <c r="G75" s="48"/>
      <c r="H75" s="44"/>
      <c r="I75" s="34">
        <f>I46+I58+I74</f>
        <v>0</v>
      </c>
      <c r="J75" s="34">
        <f>J46+J58+J74</f>
        <v>1430960736</v>
      </c>
      <c r="K75" s="34">
        <f>K46+K58+K74</f>
        <v>1399021000</v>
      </c>
    </row>
    <row r="76" spans="1:11" ht="15" customHeight="1" x14ac:dyDescent="0.35">
      <c r="A76" s="50"/>
      <c r="B76" s="50"/>
      <c r="C76" s="50"/>
      <c r="D76" s="50"/>
      <c r="E76" s="50"/>
      <c r="F76" s="50"/>
      <c r="G76" s="51"/>
      <c r="H76" s="50"/>
      <c r="I76" s="50"/>
      <c r="J76" s="50"/>
      <c r="K76" s="50"/>
    </row>
    <row r="77" spans="1:11" ht="15" customHeight="1" x14ac:dyDescent="0.35">
      <c r="A77" s="39" t="s">
        <v>164</v>
      </c>
      <c r="B77" s="52"/>
      <c r="C77" s="52"/>
      <c r="D77" s="52"/>
      <c r="E77" s="52"/>
      <c r="F77" s="52"/>
      <c r="G77" s="41"/>
      <c r="H77" s="52"/>
      <c r="I77" s="52">
        <f>I46+I58+I74</f>
        <v>0</v>
      </c>
      <c r="J77" s="52">
        <f>J46+J58+J74+D10+B31</f>
        <v>13864979736</v>
      </c>
      <c r="K77" s="52"/>
    </row>
    <row r="78" spans="1:11" ht="15" customHeight="1" x14ac:dyDescent="0.35">
      <c r="A78" s="39" t="s">
        <v>165</v>
      </c>
      <c r="B78" s="52"/>
      <c r="C78" s="52"/>
      <c r="D78" s="52"/>
      <c r="E78" s="52"/>
      <c r="F78" s="52"/>
      <c r="G78" s="41"/>
      <c r="H78" s="52"/>
      <c r="I78" s="52">
        <f>I46</f>
        <v>0</v>
      </c>
      <c r="J78" s="52">
        <f>+B16+D10+J46</f>
        <v>429789010</v>
      </c>
      <c r="K78" s="52"/>
    </row>
    <row r="79" spans="1:11" ht="15" customHeight="1" x14ac:dyDescent="0.35">
      <c r="A79" s="39" t="s">
        <v>166</v>
      </c>
      <c r="B79" s="52"/>
      <c r="C79" s="52"/>
      <c r="D79" s="52"/>
      <c r="E79" s="52"/>
      <c r="F79" s="52"/>
      <c r="G79" s="41"/>
      <c r="H79" s="52"/>
      <c r="I79" s="52">
        <f>I58+I74</f>
        <v>0</v>
      </c>
      <c r="J79" s="52">
        <f>J77-J78</f>
        <v>13435190726</v>
      </c>
      <c r="K79" s="52"/>
    </row>
    <row r="80" spans="1:11" ht="15" customHeight="1" x14ac:dyDescent="0.35"/>
  </sheetData>
  <autoFilter ref="A34:K75"/>
  <phoneticPr fontId="5"/>
  <pageMargins left="0.3888888888888889" right="0.3888888888888889" top="0.45" bottom="0.3888888888888889" header="0.19444444444444445" footer="0.19444444444444445"/>
  <pageSetup paperSize="9" scale="71" fitToHeight="0" orientation="landscape" r:id="rId1"/>
  <headerFooter>
    <oddFooter>&amp;C&amp;9&amp;P/&amp;N</oddFooter>
  </headerFooter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61"/>
  <sheetViews>
    <sheetView view="pageBreakPreview" zoomScale="90" zoomScaleNormal="100" zoomScaleSheetLayoutView="90" workbookViewId="0">
      <pane xSplit="1" ySplit="5" topLeftCell="B6" activePane="bottomRight" state="frozen"/>
      <selection activeCell="E26" sqref="E26"/>
      <selection pane="topRight" activeCell="E26" sqref="E26"/>
      <selection pane="bottomLeft" activeCell="E26" sqref="E26"/>
      <selection pane="bottomRight" activeCell="E15" sqref="E15"/>
    </sheetView>
  </sheetViews>
  <sheetFormatPr defaultColWidth="8.875" defaultRowHeight="15.75" x14ac:dyDescent="0.35"/>
  <cols>
    <col min="1" max="1" width="38.875" style="54" bestFit="1" customWidth="1"/>
    <col min="2" max="7" width="19.875" style="54" customWidth="1"/>
    <col min="8" max="16384" width="8.875" style="54"/>
  </cols>
  <sheetData>
    <row r="1" spans="1:7" ht="30" x14ac:dyDescent="0.6">
      <c r="A1" s="53" t="s">
        <v>167</v>
      </c>
    </row>
    <row r="2" spans="1:7" ht="18.75" x14ac:dyDescent="0.4">
      <c r="A2" s="55" t="s">
        <v>85</v>
      </c>
    </row>
    <row r="3" spans="1:7" ht="18.75" x14ac:dyDescent="0.4">
      <c r="A3" s="55" t="s">
        <v>86</v>
      </c>
    </row>
    <row r="4" spans="1:7" ht="18.75" x14ac:dyDescent="0.4">
      <c r="A4" s="55" t="s">
        <v>168</v>
      </c>
      <c r="G4" s="56" t="s">
        <v>89</v>
      </c>
    </row>
    <row r="5" spans="1:7" ht="22.5" customHeight="1" x14ac:dyDescent="0.35">
      <c r="A5" s="57" t="s">
        <v>169</v>
      </c>
      <c r="B5" s="57" t="s">
        <v>170</v>
      </c>
      <c r="C5" s="57" t="s">
        <v>171</v>
      </c>
      <c r="D5" s="57" t="s">
        <v>172</v>
      </c>
      <c r="E5" s="57" t="s">
        <v>13</v>
      </c>
      <c r="F5" s="58" t="s">
        <v>173</v>
      </c>
      <c r="G5" s="58" t="s">
        <v>174</v>
      </c>
    </row>
    <row r="6" spans="1:7" ht="18" customHeight="1" x14ac:dyDescent="0.35">
      <c r="A6" s="59" t="s">
        <v>175</v>
      </c>
      <c r="B6" s="60">
        <v>109117742</v>
      </c>
      <c r="C6" s="60"/>
      <c r="D6" s="60"/>
      <c r="E6" s="60"/>
      <c r="F6" s="61">
        <f>SUM(B6:E6)</f>
        <v>109117742</v>
      </c>
      <c r="G6" s="60">
        <v>219118</v>
      </c>
    </row>
    <row r="7" spans="1:7" ht="18" customHeight="1" x14ac:dyDescent="0.35">
      <c r="A7" s="62" t="s">
        <v>176</v>
      </c>
      <c r="B7" s="60">
        <v>1041256520</v>
      </c>
      <c r="C7" s="60"/>
      <c r="D7" s="60"/>
      <c r="E7" s="60">
        <v>432000000</v>
      </c>
      <c r="F7" s="61">
        <f t="shared" ref="F7:F51" si="0">SUM(B7:E7)</f>
        <v>1473256520</v>
      </c>
      <c r="G7" s="60">
        <v>1293257</v>
      </c>
    </row>
    <row r="8" spans="1:7" ht="18" customHeight="1" x14ac:dyDescent="0.35">
      <c r="A8" s="62" t="s">
        <v>177</v>
      </c>
      <c r="B8" s="60">
        <v>60735469</v>
      </c>
      <c r="C8" s="60"/>
      <c r="D8" s="60"/>
      <c r="E8" s="60"/>
      <c r="F8" s="61">
        <f t="shared" si="0"/>
        <v>60735469</v>
      </c>
      <c r="G8" s="60">
        <v>60735</v>
      </c>
    </row>
    <row r="9" spans="1:7" ht="18" hidden="1" customHeight="1" x14ac:dyDescent="0.35">
      <c r="A9" s="59" t="s">
        <v>178</v>
      </c>
      <c r="B9" s="60"/>
      <c r="C9" s="60"/>
      <c r="D9" s="60"/>
      <c r="E9" s="60"/>
      <c r="F9" s="61">
        <f t="shared" si="0"/>
        <v>0</v>
      </c>
      <c r="G9" s="60">
        <v>0</v>
      </c>
    </row>
    <row r="10" spans="1:7" ht="18" customHeight="1" x14ac:dyDescent="0.35">
      <c r="A10" s="62" t="s">
        <v>179</v>
      </c>
      <c r="B10" s="60">
        <f>17101258+5006276</f>
        <v>22107534</v>
      </c>
      <c r="C10" s="60"/>
      <c r="D10" s="60"/>
      <c r="E10" s="60"/>
      <c r="F10" s="61">
        <f t="shared" si="0"/>
        <v>22107534</v>
      </c>
      <c r="G10" s="60">
        <v>17101</v>
      </c>
    </row>
    <row r="11" spans="1:7" ht="18" customHeight="1" x14ac:dyDescent="0.35">
      <c r="A11" s="62" t="s">
        <v>180</v>
      </c>
      <c r="B11" s="60">
        <v>3830000</v>
      </c>
      <c r="C11" s="60"/>
      <c r="D11" s="60"/>
      <c r="E11" s="60"/>
      <c r="F11" s="61">
        <f t="shared" si="0"/>
        <v>3830000</v>
      </c>
      <c r="G11" s="63"/>
    </row>
    <row r="12" spans="1:7" ht="18" customHeight="1" x14ac:dyDescent="0.35">
      <c r="A12" s="62" t="s">
        <v>181</v>
      </c>
      <c r="B12" s="60">
        <v>12724929</v>
      </c>
      <c r="C12" s="60"/>
      <c r="D12" s="60"/>
      <c r="E12" s="60"/>
      <c r="F12" s="61">
        <f t="shared" si="0"/>
        <v>12724929</v>
      </c>
      <c r="G12" s="64">
        <v>97272</v>
      </c>
    </row>
    <row r="13" spans="1:7" ht="18" customHeight="1" x14ac:dyDescent="0.35">
      <c r="A13" s="62" t="s">
        <v>182</v>
      </c>
      <c r="B13" s="60">
        <v>84547425</v>
      </c>
      <c r="C13" s="60"/>
      <c r="D13" s="60"/>
      <c r="E13" s="60"/>
      <c r="F13" s="61">
        <f t="shared" si="0"/>
        <v>84547425</v>
      </c>
      <c r="G13" s="65"/>
    </row>
    <row r="14" spans="1:7" ht="18" customHeight="1" x14ac:dyDescent="0.35">
      <c r="A14" s="62" t="s">
        <v>183</v>
      </c>
      <c r="B14" s="60">
        <v>7145147</v>
      </c>
      <c r="C14" s="60"/>
      <c r="D14" s="60"/>
      <c r="E14" s="60"/>
      <c r="F14" s="61">
        <f t="shared" si="0"/>
        <v>7145147</v>
      </c>
      <c r="G14" s="64">
        <v>38965</v>
      </c>
    </row>
    <row r="15" spans="1:7" ht="18" customHeight="1" x14ac:dyDescent="0.35">
      <c r="A15" s="62" t="s">
        <v>184</v>
      </c>
      <c r="B15" s="60">
        <v>31820057</v>
      </c>
      <c r="C15" s="60"/>
      <c r="D15" s="60"/>
      <c r="E15" s="60"/>
      <c r="F15" s="61">
        <f t="shared" si="0"/>
        <v>31820057</v>
      </c>
      <c r="G15" s="65"/>
    </row>
    <row r="16" spans="1:7" ht="18" customHeight="1" x14ac:dyDescent="0.35">
      <c r="A16" s="62" t="s">
        <v>185</v>
      </c>
      <c r="B16" s="60">
        <v>16032057</v>
      </c>
      <c r="C16" s="60"/>
      <c r="D16" s="60"/>
      <c r="E16" s="60"/>
      <c r="F16" s="61">
        <f t="shared" si="0"/>
        <v>16032057</v>
      </c>
      <c r="G16" s="64">
        <v>168260</v>
      </c>
    </row>
    <row r="17" spans="1:7" ht="18" customHeight="1" x14ac:dyDescent="0.35">
      <c r="A17" s="62" t="s">
        <v>186</v>
      </c>
      <c r="B17" s="60">
        <v>93982202</v>
      </c>
      <c r="C17" s="60"/>
      <c r="D17" s="60"/>
      <c r="E17" s="60"/>
      <c r="F17" s="61">
        <f>SUM(B17:E17)</f>
        <v>93982202</v>
      </c>
      <c r="G17" s="66"/>
    </row>
    <row r="18" spans="1:7" ht="18" customHeight="1" x14ac:dyDescent="0.35">
      <c r="A18" s="62" t="s">
        <v>187</v>
      </c>
      <c r="B18" s="60">
        <v>33087336</v>
      </c>
      <c r="C18" s="60"/>
      <c r="D18" s="60"/>
      <c r="E18" s="60"/>
      <c r="F18" s="61">
        <f>SUM(B18:E18)</f>
        <v>33087336</v>
      </c>
      <c r="G18" s="66"/>
    </row>
    <row r="19" spans="1:7" ht="18" customHeight="1" x14ac:dyDescent="0.35">
      <c r="A19" s="62" t="s">
        <v>188</v>
      </c>
      <c r="B19" s="60">
        <v>14858031</v>
      </c>
      <c r="C19" s="60"/>
      <c r="D19" s="60"/>
      <c r="E19" s="60"/>
      <c r="F19" s="61">
        <f>SUM(B19:E19)</f>
        <v>14858031</v>
      </c>
      <c r="G19" s="66"/>
    </row>
    <row r="20" spans="1:7" ht="18" customHeight="1" x14ac:dyDescent="0.35">
      <c r="A20" s="62" t="s">
        <v>189</v>
      </c>
      <c r="B20" s="60">
        <v>10300000</v>
      </c>
      <c r="C20" s="60"/>
      <c r="D20" s="60"/>
      <c r="E20" s="60"/>
      <c r="F20" s="61">
        <f>SUM(B20:E20)</f>
        <v>10300000</v>
      </c>
      <c r="G20" s="65"/>
    </row>
    <row r="21" spans="1:7" ht="18" customHeight="1" x14ac:dyDescent="0.35">
      <c r="A21" s="62" t="s">
        <v>190</v>
      </c>
      <c r="B21" s="60">
        <f>180403392+40000000</f>
        <v>220403392</v>
      </c>
      <c r="C21" s="60"/>
      <c r="D21" s="60"/>
      <c r="E21" s="60"/>
      <c r="F21" s="61">
        <f t="shared" ref="F21" si="1">SUM(B21:E21)</f>
        <v>220403392</v>
      </c>
      <c r="G21" s="67">
        <v>180403</v>
      </c>
    </row>
    <row r="22" spans="1:7" ht="18" customHeight="1" x14ac:dyDescent="0.35">
      <c r="A22" s="62" t="s">
        <v>191</v>
      </c>
      <c r="B22" s="60">
        <v>11284021</v>
      </c>
      <c r="C22" s="60"/>
      <c r="D22" s="60"/>
      <c r="E22" s="60"/>
      <c r="F22" s="61">
        <f t="shared" si="0"/>
        <v>11284021</v>
      </c>
      <c r="G22" s="60">
        <v>11284</v>
      </c>
    </row>
    <row r="23" spans="1:7" ht="18" customHeight="1" x14ac:dyDescent="0.35">
      <c r="A23" s="62" t="s">
        <v>192</v>
      </c>
      <c r="B23" s="60">
        <v>52180628</v>
      </c>
      <c r="C23" s="60"/>
      <c r="D23" s="60"/>
      <c r="E23" s="60"/>
      <c r="F23" s="61">
        <f t="shared" si="0"/>
        <v>52180628</v>
      </c>
      <c r="G23" s="64">
        <v>59725</v>
      </c>
    </row>
    <row r="24" spans="1:7" ht="18" customHeight="1" x14ac:dyDescent="0.35">
      <c r="A24" s="62" t="s">
        <v>193</v>
      </c>
      <c r="B24" s="60">
        <v>7544159</v>
      </c>
      <c r="C24" s="60"/>
      <c r="D24" s="60"/>
      <c r="E24" s="60"/>
      <c r="F24" s="61">
        <f t="shared" si="0"/>
        <v>7544159</v>
      </c>
      <c r="G24" s="65"/>
    </row>
    <row r="25" spans="1:7" ht="18" customHeight="1" x14ac:dyDescent="0.35">
      <c r="A25" s="62" t="s">
        <v>194</v>
      </c>
      <c r="B25" s="60">
        <v>3496841</v>
      </c>
      <c r="C25" s="60"/>
      <c r="D25" s="60"/>
      <c r="E25" s="60"/>
      <c r="F25" s="61">
        <f t="shared" si="0"/>
        <v>3496841</v>
      </c>
      <c r="G25" s="60">
        <v>3497</v>
      </c>
    </row>
    <row r="26" spans="1:7" ht="18" customHeight="1" x14ac:dyDescent="0.35">
      <c r="A26" s="62" t="s">
        <v>195</v>
      </c>
      <c r="B26" s="60">
        <v>64025373</v>
      </c>
      <c r="C26" s="60"/>
      <c r="D26" s="60"/>
      <c r="E26" s="60"/>
      <c r="F26" s="61">
        <f t="shared" si="0"/>
        <v>64025373</v>
      </c>
      <c r="G26" s="60">
        <v>64025</v>
      </c>
    </row>
    <row r="27" spans="1:7" ht="18" customHeight="1" x14ac:dyDescent="0.35">
      <c r="A27" s="62" t="s">
        <v>196</v>
      </c>
      <c r="B27" s="60">
        <v>28164223</v>
      </c>
      <c r="C27" s="60"/>
      <c r="D27" s="60"/>
      <c r="E27" s="60"/>
      <c r="F27" s="61">
        <f t="shared" si="0"/>
        <v>28164223</v>
      </c>
      <c r="G27" s="60">
        <v>28164</v>
      </c>
    </row>
    <row r="28" spans="1:7" ht="18" customHeight="1" x14ac:dyDescent="0.35">
      <c r="A28" s="62" t="s">
        <v>197</v>
      </c>
      <c r="B28" s="60">
        <v>142211318</v>
      </c>
      <c r="C28" s="60"/>
      <c r="D28" s="60"/>
      <c r="E28" s="60"/>
      <c r="F28" s="61">
        <f t="shared" si="0"/>
        <v>142211318</v>
      </c>
      <c r="G28" s="60">
        <v>142211</v>
      </c>
    </row>
    <row r="29" spans="1:7" ht="18" customHeight="1" x14ac:dyDescent="0.35">
      <c r="A29" s="62" t="s">
        <v>198</v>
      </c>
      <c r="B29" s="60">
        <v>5706852</v>
      </c>
      <c r="C29" s="60"/>
      <c r="D29" s="60"/>
      <c r="E29" s="60"/>
      <c r="F29" s="61">
        <f t="shared" si="0"/>
        <v>5706852</v>
      </c>
      <c r="G29" s="60">
        <v>5707</v>
      </c>
    </row>
    <row r="30" spans="1:7" ht="18" customHeight="1" x14ac:dyDescent="0.35">
      <c r="A30" s="62" t="s">
        <v>199</v>
      </c>
      <c r="B30" s="60">
        <v>37381281</v>
      </c>
      <c r="C30" s="60"/>
      <c r="D30" s="60"/>
      <c r="E30" s="60"/>
      <c r="F30" s="61">
        <f t="shared" si="0"/>
        <v>37381281</v>
      </c>
      <c r="G30" s="60">
        <v>37381</v>
      </c>
    </row>
    <row r="31" spans="1:7" ht="18" customHeight="1" x14ac:dyDescent="0.35">
      <c r="A31" s="62" t="s">
        <v>200</v>
      </c>
      <c r="B31" s="60">
        <v>20039986</v>
      </c>
      <c r="C31" s="60"/>
      <c r="D31" s="60"/>
      <c r="E31" s="60"/>
      <c r="F31" s="61">
        <f t="shared" si="0"/>
        <v>20039986</v>
      </c>
      <c r="G31" s="64">
        <v>225073</v>
      </c>
    </row>
    <row r="32" spans="1:7" ht="18" customHeight="1" x14ac:dyDescent="0.35">
      <c r="A32" s="62" t="s">
        <v>201</v>
      </c>
      <c r="B32" s="60">
        <v>7094627</v>
      </c>
      <c r="C32" s="60"/>
      <c r="D32" s="60"/>
      <c r="E32" s="60"/>
      <c r="F32" s="61">
        <f t="shared" si="0"/>
        <v>7094627</v>
      </c>
      <c r="G32" s="66"/>
    </row>
    <row r="33" spans="1:7" ht="18" customHeight="1" x14ac:dyDescent="0.35">
      <c r="A33" s="62" t="s">
        <v>202</v>
      </c>
      <c r="B33" s="60">
        <v>2373769</v>
      </c>
      <c r="C33" s="60"/>
      <c r="D33" s="60"/>
      <c r="E33" s="60"/>
      <c r="F33" s="61">
        <f t="shared" si="0"/>
        <v>2373769</v>
      </c>
      <c r="G33" s="66"/>
    </row>
    <row r="34" spans="1:7" ht="18" customHeight="1" x14ac:dyDescent="0.35">
      <c r="A34" s="62" t="s">
        <v>203</v>
      </c>
      <c r="B34" s="60">
        <v>4318119</v>
      </c>
      <c r="C34" s="60"/>
      <c r="D34" s="60"/>
      <c r="E34" s="60"/>
      <c r="F34" s="61">
        <f t="shared" si="0"/>
        <v>4318119</v>
      </c>
      <c r="G34" s="66"/>
    </row>
    <row r="35" spans="1:7" ht="18" customHeight="1" x14ac:dyDescent="0.35">
      <c r="A35" s="62" t="s">
        <v>204</v>
      </c>
      <c r="B35" s="60">
        <v>120006297</v>
      </c>
      <c r="C35" s="60"/>
      <c r="D35" s="60"/>
      <c r="E35" s="60"/>
      <c r="F35" s="61">
        <f t="shared" si="0"/>
        <v>120006297</v>
      </c>
      <c r="G35" s="66"/>
    </row>
    <row r="36" spans="1:7" ht="18" customHeight="1" x14ac:dyDescent="0.35">
      <c r="A36" s="62" t="s">
        <v>205</v>
      </c>
      <c r="B36" s="60">
        <v>15343782</v>
      </c>
      <c r="C36" s="60"/>
      <c r="D36" s="60"/>
      <c r="E36" s="60"/>
      <c r="F36" s="61">
        <f t="shared" ref="F36:F38" si="2">SUM(B36:E36)</f>
        <v>15343782</v>
      </c>
      <c r="G36" s="66"/>
    </row>
    <row r="37" spans="1:7" ht="18" customHeight="1" x14ac:dyDescent="0.35">
      <c r="A37" s="62" t="s">
        <v>206</v>
      </c>
      <c r="B37" s="60">
        <v>5813306</v>
      </c>
      <c r="C37" s="60"/>
      <c r="D37" s="60"/>
      <c r="E37" s="60"/>
      <c r="F37" s="61">
        <f t="shared" si="2"/>
        <v>5813306</v>
      </c>
      <c r="G37" s="66"/>
    </row>
    <row r="38" spans="1:7" ht="18" customHeight="1" x14ac:dyDescent="0.35">
      <c r="A38" s="62" t="s">
        <v>207</v>
      </c>
      <c r="B38" s="60">
        <v>35569556</v>
      </c>
      <c r="C38" s="60"/>
      <c r="D38" s="60"/>
      <c r="E38" s="60"/>
      <c r="F38" s="61">
        <f t="shared" si="2"/>
        <v>35569556</v>
      </c>
      <c r="G38" s="66"/>
    </row>
    <row r="39" spans="1:7" ht="18" customHeight="1" x14ac:dyDescent="0.35">
      <c r="A39" s="62" t="s">
        <v>208</v>
      </c>
      <c r="B39" s="60">
        <v>14513857</v>
      </c>
      <c r="C39" s="60"/>
      <c r="D39" s="60"/>
      <c r="E39" s="60"/>
      <c r="F39" s="61">
        <f t="shared" si="0"/>
        <v>14513857</v>
      </c>
      <c r="G39" s="65"/>
    </row>
    <row r="40" spans="1:7" ht="18" customHeight="1" x14ac:dyDescent="0.35">
      <c r="A40" s="62" t="s">
        <v>209</v>
      </c>
      <c r="B40" s="60">
        <v>9315250</v>
      </c>
      <c r="C40" s="60"/>
      <c r="D40" s="60"/>
      <c r="E40" s="60"/>
      <c r="F40" s="61">
        <f t="shared" si="0"/>
        <v>9315250</v>
      </c>
      <c r="G40" s="64">
        <v>29911</v>
      </c>
    </row>
    <row r="41" spans="1:7" ht="18" customHeight="1" x14ac:dyDescent="0.35">
      <c r="A41" s="62" t="s">
        <v>210</v>
      </c>
      <c r="B41" s="60">
        <v>20116771</v>
      </c>
      <c r="C41" s="60"/>
      <c r="D41" s="60"/>
      <c r="E41" s="60"/>
      <c r="F41" s="61">
        <f t="shared" si="0"/>
        <v>20116771</v>
      </c>
      <c r="G41" s="66"/>
    </row>
    <row r="42" spans="1:7" ht="18" customHeight="1" x14ac:dyDescent="0.35">
      <c r="A42" s="62" t="s">
        <v>211</v>
      </c>
      <c r="B42" s="60">
        <v>163554</v>
      </c>
      <c r="C42" s="60"/>
      <c r="D42" s="60"/>
      <c r="E42" s="60"/>
      <c r="F42" s="61">
        <f t="shared" si="0"/>
        <v>163554</v>
      </c>
      <c r="G42" s="66"/>
    </row>
    <row r="43" spans="1:7" ht="18" customHeight="1" x14ac:dyDescent="0.35">
      <c r="A43" s="62" t="s">
        <v>212</v>
      </c>
      <c r="B43" s="60">
        <v>315000</v>
      </c>
      <c r="C43" s="60"/>
      <c r="D43" s="60"/>
      <c r="E43" s="60"/>
      <c r="F43" s="61">
        <f t="shared" si="0"/>
        <v>315000</v>
      </c>
      <c r="G43" s="65"/>
    </row>
    <row r="44" spans="1:7" ht="18" customHeight="1" x14ac:dyDescent="0.35">
      <c r="A44" s="62" t="s">
        <v>213</v>
      </c>
      <c r="B44" s="60">
        <v>25325874</v>
      </c>
      <c r="C44" s="60"/>
      <c r="D44" s="60"/>
      <c r="E44" s="60"/>
      <c r="F44" s="61">
        <f t="shared" ref="F44:F45" si="3">SUM(B44:E44)</f>
        <v>25325874</v>
      </c>
      <c r="G44" s="64">
        <v>62269</v>
      </c>
    </row>
    <row r="45" spans="1:7" ht="18" customHeight="1" x14ac:dyDescent="0.35">
      <c r="A45" s="62" t="s">
        <v>214</v>
      </c>
      <c r="B45" s="60">
        <v>5000443</v>
      </c>
      <c r="C45" s="60"/>
      <c r="D45" s="60"/>
      <c r="E45" s="60"/>
      <c r="F45" s="61">
        <f t="shared" si="3"/>
        <v>5000443</v>
      </c>
      <c r="G45" s="66"/>
    </row>
    <row r="46" spans="1:7" ht="18" customHeight="1" x14ac:dyDescent="0.35">
      <c r="A46" s="62" t="s">
        <v>215</v>
      </c>
      <c r="B46" s="60">
        <v>30000193</v>
      </c>
      <c r="C46" s="60"/>
      <c r="D46" s="60"/>
      <c r="E46" s="60"/>
      <c r="F46" s="61">
        <f t="shared" si="0"/>
        <v>30000193</v>
      </c>
      <c r="G46" s="65"/>
    </row>
    <row r="47" spans="1:7" ht="18" customHeight="1" x14ac:dyDescent="0.35">
      <c r="A47" s="62" t="s">
        <v>216</v>
      </c>
      <c r="B47" s="60">
        <v>422792766</v>
      </c>
      <c r="C47" s="60"/>
      <c r="D47" s="60"/>
      <c r="E47" s="60"/>
      <c r="F47" s="61">
        <f t="shared" si="0"/>
        <v>422792766</v>
      </c>
      <c r="G47" s="60">
        <v>422793</v>
      </c>
    </row>
    <row r="48" spans="1:7" ht="18" customHeight="1" x14ac:dyDescent="0.35">
      <c r="A48" s="62" t="s">
        <v>217</v>
      </c>
      <c r="B48" s="60">
        <v>8431752</v>
      </c>
      <c r="C48" s="60"/>
      <c r="D48" s="60"/>
      <c r="E48" s="60"/>
      <c r="F48" s="61">
        <f t="shared" si="0"/>
        <v>8431752</v>
      </c>
      <c r="G48" s="60">
        <v>8432</v>
      </c>
    </row>
    <row r="49" spans="1:7" ht="18" customHeight="1" x14ac:dyDescent="0.35">
      <c r="A49" s="62" t="s">
        <v>218</v>
      </c>
      <c r="B49" s="60">
        <v>40957557</v>
      </c>
      <c r="C49" s="60"/>
      <c r="D49" s="60"/>
      <c r="E49" s="60"/>
      <c r="F49" s="61">
        <f t="shared" si="0"/>
        <v>40957557</v>
      </c>
      <c r="G49" s="60">
        <v>40958</v>
      </c>
    </row>
    <row r="50" spans="1:7" ht="18" hidden="1" customHeight="1" x14ac:dyDescent="0.35">
      <c r="A50" s="62" t="s">
        <v>219</v>
      </c>
      <c r="B50" s="60"/>
      <c r="C50" s="60"/>
      <c r="D50" s="60"/>
      <c r="E50" s="60"/>
      <c r="F50" s="61">
        <f t="shared" si="0"/>
        <v>0</v>
      </c>
      <c r="G50" s="60"/>
    </row>
    <row r="51" spans="1:7" ht="18" customHeight="1" x14ac:dyDescent="0.35">
      <c r="A51" s="62" t="s">
        <v>220</v>
      </c>
      <c r="B51" s="60">
        <v>120000</v>
      </c>
      <c r="C51" s="60"/>
      <c r="D51" s="60"/>
      <c r="E51" s="60"/>
      <c r="F51" s="61">
        <f t="shared" si="0"/>
        <v>120000</v>
      </c>
      <c r="G51" s="60"/>
    </row>
    <row r="52" spans="1:7" ht="18" customHeight="1" x14ac:dyDescent="0.35">
      <c r="A52" s="59" t="s">
        <v>221</v>
      </c>
      <c r="B52" s="60">
        <v>1637407907</v>
      </c>
      <c r="C52" s="60">
        <v>298299000</v>
      </c>
      <c r="D52" s="60"/>
      <c r="E52" s="60"/>
      <c r="F52" s="61">
        <f>SUM(B52:E52)</f>
        <v>1935706907</v>
      </c>
      <c r="G52" s="60">
        <v>1935707</v>
      </c>
    </row>
    <row r="53" spans="1:7" ht="18" hidden="1" customHeight="1" x14ac:dyDescent="0.35">
      <c r="A53" s="68" t="s">
        <v>125</v>
      </c>
      <c r="B53" s="69">
        <f t="shared" ref="B53:G53" si="4">SUM(B6:B52)</f>
        <v>4538962903</v>
      </c>
      <c r="C53" s="69">
        <f t="shared" si="4"/>
        <v>298299000</v>
      </c>
      <c r="D53" s="69">
        <f t="shared" si="4"/>
        <v>0</v>
      </c>
      <c r="E53" s="69">
        <f t="shared" si="4"/>
        <v>432000000</v>
      </c>
      <c r="F53" s="69">
        <f t="shared" si="4"/>
        <v>5269261903</v>
      </c>
      <c r="G53" s="69">
        <f t="shared" si="4"/>
        <v>5152248</v>
      </c>
    </row>
    <row r="54" spans="1:7" ht="18" hidden="1" customHeight="1" x14ac:dyDescent="0.35">
      <c r="A54" s="59" t="s">
        <v>222</v>
      </c>
      <c r="B54" s="60"/>
      <c r="C54" s="60"/>
      <c r="D54" s="60"/>
      <c r="E54" s="60"/>
      <c r="F54" s="60"/>
      <c r="G54" s="60"/>
    </row>
    <row r="55" spans="1:7" ht="18" hidden="1" customHeight="1" x14ac:dyDescent="0.35">
      <c r="A55" s="68" t="s">
        <v>125</v>
      </c>
      <c r="B55" s="69">
        <f>SUM(B54)</f>
        <v>0</v>
      </c>
      <c r="C55" s="60"/>
      <c r="D55" s="60"/>
      <c r="E55" s="60"/>
      <c r="F55" s="69">
        <f t="shared" ref="F55" si="5">SUM(B55:E55)</f>
        <v>0</v>
      </c>
      <c r="G55" s="69">
        <f>SUM(G54)</f>
        <v>0</v>
      </c>
    </row>
    <row r="56" spans="1:7" ht="18" customHeight="1" x14ac:dyDescent="0.35">
      <c r="A56" s="70" t="s">
        <v>163</v>
      </c>
      <c r="B56" s="71">
        <f>B55+B53</f>
        <v>4538962903</v>
      </c>
      <c r="C56" s="71">
        <f>C55+C53</f>
        <v>298299000</v>
      </c>
      <c r="D56" s="71">
        <f>D55+D53</f>
        <v>0</v>
      </c>
      <c r="E56" s="71">
        <f>E55+E53</f>
        <v>432000000</v>
      </c>
      <c r="F56" s="71">
        <f>SUM(B56:E56)</f>
        <v>5269261903</v>
      </c>
      <c r="G56" s="71">
        <f>G53</f>
        <v>5152248</v>
      </c>
    </row>
    <row r="58" spans="1:7" ht="18" customHeight="1" x14ac:dyDescent="0.35">
      <c r="E58" s="70" t="s">
        <v>223</v>
      </c>
      <c r="F58" s="72">
        <f>F6</f>
        <v>109117742</v>
      </c>
    </row>
    <row r="59" spans="1:7" ht="18" customHeight="1" x14ac:dyDescent="0.35">
      <c r="E59" s="70" t="s">
        <v>224</v>
      </c>
      <c r="F59" s="72">
        <f>SUM(F7:F51)</f>
        <v>3224437254</v>
      </c>
    </row>
    <row r="60" spans="1:7" ht="18" customHeight="1" x14ac:dyDescent="0.35">
      <c r="E60" s="70" t="s">
        <v>225</v>
      </c>
      <c r="F60" s="72">
        <f>F52</f>
        <v>1935706907</v>
      </c>
    </row>
    <row r="61" spans="1:7" ht="18" customHeight="1" x14ac:dyDescent="0.35">
      <c r="E61" s="70" t="s">
        <v>226</v>
      </c>
      <c r="F61" s="72">
        <f>SUM(F58:F60)</f>
        <v>5269261903</v>
      </c>
    </row>
  </sheetData>
  <mergeCells count="7">
    <mergeCell ref="G44:G46"/>
    <mergeCell ref="G12:G13"/>
    <mergeCell ref="G14:G15"/>
    <mergeCell ref="G16:G20"/>
    <mergeCell ref="G23:G24"/>
    <mergeCell ref="G31:G39"/>
    <mergeCell ref="G40:G43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  <rowBreaks count="1" manualBreakCount="1">
    <brk id="3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5"/>
  <sheetViews>
    <sheetView zoomScaleNormal="100" zoomScaleSheetLayoutView="100" workbookViewId="0">
      <selection activeCell="E20" sqref="E20"/>
    </sheetView>
  </sheetViews>
  <sheetFormatPr defaultColWidth="8.875" defaultRowHeight="15.75" x14ac:dyDescent="0.35"/>
  <cols>
    <col min="1" max="1" width="30.875" style="74" customWidth="1"/>
    <col min="2" max="6" width="19.875" style="74" customWidth="1"/>
    <col min="7" max="16384" width="8.875" style="74"/>
  </cols>
  <sheetData>
    <row r="1" spans="1:6" ht="30" x14ac:dyDescent="0.6">
      <c r="A1" s="73" t="s">
        <v>227</v>
      </c>
    </row>
    <row r="2" spans="1:6" ht="18.75" x14ac:dyDescent="0.4">
      <c r="A2" s="75" t="s">
        <v>228</v>
      </c>
    </row>
    <row r="3" spans="1:6" ht="18.75" x14ac:dyDescent="0.4">
      <c r="A3" s="75" t="s">
        <v>229</v>
      </c>
    </row>
    <row r="4" spans="1:6" ht="18.75" x14ac:dyDescent="0.4">
      <c r="A4" s="76" t="s">
        <v>87</v>
      </c>
      <c r="F4" s="77" t="s">
        <v>89</v>
      </c>
    </row>
    <row r="5" spans="1:6" ht="22.5" customHeight="1" x14ac:dyDescent="0.35">
      <c r="A5" s="78" t="s">
        <v>230</v>
      </c>
      <c r="B5" s="78" t="s">
        <v>231</v>
      </c>
      <c r="C5" s="78"/>
      <c r="D5" s="78" t="s">
        <v>232</v>
      </c>
      <c r="E5" s="78"/>
      <c r="F5" s="79" t="s">
        <v>233</v>
      </c>
    </row>
    <row r="6" spans="1:6" ht="22.5" customHeight="1" x14ac:dyDescent="0.35">
      <c r="A6" s="78"/>
      <c r="B6" s="80" t="s">
        <v>234</v>
      </c>
      <c r="C6" s="81" t="s">
        <v>235</v>
      </c>
      <c r="D6" s="80" t="s">
        <v>234</v>
      </c>
      <c r="E6" s="81" t="s">
        <v>235</v>
      </c>
      <c r="F6" s="78"/>
    </row>
    <row r="7" spans="1:6" ht="18" customHeight="1" x14ac:dyDescent="0.35">
      <c r="A7" s="82" t="s">
        <v>236</v>
      </c>
      <c r="B7" s="83">
        <v>90000</v>
      </c>
      <c r="C7" s="83"/>
      <c r="D7" s="83"/>
      <c r="E7" s="83"/>
      <c r="F7" s="83">
        <f t="shared" ref="F7:F13" si="0">+B7+D7</f>
        <v>90000</v>
      </c>
    </row>
    <row r="8" spans="1:6" ht="18" customHeight="1" x14ac:dyDescent="0.35">
      <c r="A8" s="82" t="s">
        <v>237</v>
      </c>
      <c r="B8" s="83">
        <v>1150000</v>
      </c>
      <c r="C8" s="83"/>
      <c r="D8" s="83"/>
      <c r="E8" s="83"/>
      <c r="F8" s="83">
        <f t="shared" si="0"/>
        <v>1150000</v>
      </c>
    </row>
    <row r="9" spans="1:6" ht="18" customHeight="1" x14ac:dyDescent="0.35">
      <c r="A9" s="82" t="s">
        <v>238</v>
      </c>
      <c r="B9" s="83">
        <v>445000000</v>
      </c>
      <c r="C9" s="83"/>
      <c r="D9" s="83"/>
      <c r="E9" s="83"/>
      <c r="F9" s="83">
        <f t="shared" si="0"/>
        <v>445000000</v>
      </c>
    </row>
    <row r="10" spans="1:6" ht="18" customHeight="1" x14ac:dyDescent="0.35">
      <c r="A10" s="82" t="s">
        <v>239</v>
      </c>
      <c r="B10" s="83">
        <v>1920000</v>
      </c>
      <c r="C10" s="83"/>
      <c r="D10" s="83"/>
      <c r="E10" s="83"/>
      <c r="F10" s="83">
        <f t="shared" si="0"/>
        <v>1920000</v>
      </c>
    </row>
    <row r="11" spans="1:6" ht="18" customHeight="1" x14ac:dyDescent="0.35">
      <c r="A11" s="82" t="s">
        <v>240</v>
      </c>
      <c r="B11" s="83">
        <v>9670746</v>
      </c>
      <c r="C11" s="83"/>
      <c r="D11" s="83"/>
      <c r="E11" s="83"/>
      <c r="F11" s="83">
        <f t="shared" si="0"/>
        <v>9670746</v>
      </c>
    </row>
    <row r="12" spans="1:6" ht="18" customHeight="1" x14ac:dyDescent="0.35">
      <c r="A12" s="82" t="s">
        <v>241</v>
      </c>
      <c r="B12" s="83">
        <v>3346000</v>
      </c>
      <c r="C12" s="83"/>
      <c r="D12" s="83"/>
      <c r="E12" s="83"/>
      <c r="F12" s="83">
        <f t="shared" si="0"/>
        <v>3346000</v>
      </c>
    </row>
    <row r="13" spans="1:6" ht="18" customHeight="1" x14ac:dyDescent="0.35">
      <c r="A13" s="82" t="s">
        <v>242</v>
      </c>
      <c r="B13" s="83">
        <v>2060000</v>
      </c>
      <c r="C13" s="83"/>
      <c r="D13" s="83"/>
      <c r="E13" s="83"/>
      <c r="F13" s="83">
        <f t="shared" si="0"/>
        <v>2060000</v>
      </c>
    </row>
    <row r="14" spans="1:6" ht="18" customHeight="1" x14ac:dyDescent="0.35">
      <c r="A14" s="82"/>
      <c r="B14" s="83"/>
      <c r="C14" s="83"/>
      <c r="D14" s="83"/>
      <c r="E14" s="83"/>
      <c r="F14" s="83"/>
    </row>
    <row r="15" spans="1:6" ht="18" customHeight="1" x14ac:dyDescent="0.35">
      <c r="A15" s="84" t="s">
        <v>243</v>
      </c>
      <c r="B15" s="83">
        <f>SUM(B7:B14)</f>
        <v>463236746</v>
      </c>
      <c r="C15" s="83">
        <f>SUM(C7:C14)</f>
        <v>0</v>
      </c>
      <c r="D15" s="83">
        <f>SUM(D7:D14)</f>
        <v>0</v>
      </c>
      <c r="E15" s="83">
        <f>SUM(E7:E14)</f>
        <v>0</v>
      </c>
      <c r="F15" s="83">
        <f>SUM(F7:F14)</f>
        <v>463236746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72"/>
  <sheetViews>
    <sheetView zoomScaleNormal="100" zoomScaleSheetLayoutView="110" workbookViewId="0">
      <selection activeCell="A90" sqref="A90"/>
    </sheetView>
  </sheetViews>
  <sheetFormatPr defaultColWidth="8.875" defaultRowHeight="15.75" x14ac:dyDescent="0.35"/>
  <cols>
    <col min="1" max="1" width="30.875" style="54" customWidth="1"/>
    <col min="2" max="3" width="19.875" style="54" customWidth="1"/>
    <col min="4" max="4" width="8.875" style="54"/>
    <col min="5" max="5" width="8" style="85" customWidth="1"/>
    <col min="6" max="16384" width="8.875" style="54"/>
  </cols>
  <sheetData>
    <row r="1" spans="1:5" ht="30" x14ac:dyDescent="0.6">
      <c r="A1" s="53" t="s">
        <v>244</v>
      </c>
    </row>
    <row r="2" spans="1:5" ht="18.75" x14ac:dyDescent="0.4">
      <c r="A2" s="55" t="s">
        <v>85</v>
      </c>
    </row>
    <row r="3" spans="1:5" ht="18.75" x14ac:dyDescent="0.4">
      <c r="A3" s="55" t="s">
        <v>86</v>
      </c>
    </row>
    <row r="4" spans="1:5" ht="18.75" x14ac:dyDescent="0.4">
      <c r="A4" s="55" t="s">
        <v>3</v>
      </c>
      <c r="C4" s="56" t="s">
        <v>89</v>
      </c>
    </row>
    <row r="5" spans="1:5" ht="22.5" customHeight="1" x14ac:dyDescent="0.35">
      <c r="A5" s="57" t="s">
        <v>230</v>
      </c>
      <c r="B5" s="57" t="s">
        <v>234</v>
      </c>
      <c r="C5" s="57" t="s">
        <v>245</v>
      </c>
    </row>
    <row r="6" spans="1:5" ht="18" hidden="1" customHeight="1" x14ac:dyDescent="0.35">
      <c r="A6" s="59" t="s">
        <v>246</v>
      </c>
      <c r="B6" s="86"/>
      <c r="C6" s="86"/>
    </row>
    <row r="7" spans="1:5" ht="18" hidden="1" customHeight="1" x14ac:dyDescent="0.35">
      <c r="A7" s="87" t="s">
        <v>247</v>
      </c>
      <c r="B7" s="88"/>
      <c r="C7" s="88"/>
    </row>
    <row r="8" spans="1:5" ht="18" hidden="1" customHeight="1" thickBot="1" x14ac:dyDescent="0.4">
      <c r="A8" s="89" t="s">
        <v>248</v>
      </c>
      <c r="B8" s="90">
        <v>0</v>
      </c>
      <c r="C8" s="90">
        <v>0</v>
      </c>
    </row>
    <row r="9" spans="1:5" ht="18" customHeight="1" x14ac:dyDescent="0.35">
      <c r="A9" s="87" t="s">
        <v>249</v>
      </c>
      <c r="B9" s="60"/>
      <c r="C9" s="63"/>
    </row>
    <row r="10" spans="1:5" ht="18" customHeight="1" x14ac:dyDescent="0.35">
      <c r="A10" s="59" t="s">
        <v>250</v>
      </c>
      <c r="B10" s="60"/>
      <c r="C10" s="60"/>
    </row>
    <row r="11" spans="1:5" ht="18" customHeight="1" x14ac:dyDescent="0.35">
      <c r="A11" s="59" t="s">
        <v>251</v>
      </c>
      <c r="B11" s="61">
        <v>140339805</v>
      </c>
      <c r="C11" s="61">
        <v>9258073</v>
      </c>
      <c r="D11" s="91"/>
      <c r="E11" s="92"/>
    </row>
    <row r="12" spans="1:5" ht="18" customHeight="1" x14ac:dyDescent="0.35">
      <c r="A12" s="59" t="s">
        <v>252</v>
      </c>
      <c r="B12" s="61">
        <v>6862500</v>
      </c>
      <c r="C12" s="61">
        <v>452712</v>
      </c>
      <c r="D12" s="91"/>
      <c r="E12" s="92"/>
    </row>
    <row r="13" spans="1:5" ht="18" customHeight="1" x14ac:dyDescent="0.35">
      <c r="A13" s="59" t="s">
        <v>253</v>
      </c>
      <c r="B13" s="61">
        <v>212097029</v>
      </c>
      <c r="C13" s="61">
        <v>13991824</v>
      </c>
      <c r="D13" s="91"/>
      <c r="E13" s="92"/>
    </row>
    <row r="14" spans="1:5" ht="18" customHeight="1" x14ac:dyDescent="0.35">
      <c r="A14" s="59" t="s">
        <v>254</v>
      </c>
      <c r="B14" s="61">
        <v>9601748</v>
      </c>
      <c r="C14" s="61">
        <v>633417</v>
      </c>
      <c r="D14" s="91"/>
      <c r="E14" s="92"/>
    </row>
    <row r="15" spans="1:5" ht="18" customHeight="1" x14ac:dyDescent="0.35">
      <c r="A15" s="59" t="s">
        <v>255</v>
      </c>
      <c r="B15" s="61"/>
      <c r="C15" s="61">
        <v>0</v>
      </c>
      <c r="D15" s="91"/>
      <c r="E15" s="93"/>
    </row>
    <row r="16" spans="1:5" ht="18" customHeight="1" x14ac:dyDescent="0.35">
      <c r="A16" s="59" t="s">
        <v>256</v>
      </c>
      <c r="B16" s="61">
        <v>35916452</v>
      </c>
      <c r="C16" s="61">
        <v>2369372</v>
      </c>
      <c r="D16" s="91"/>
      <c r="E16" s="92"/>
    </row>
    <row r="17" spans="1:5" ht="18" customHeight="1" x14ac:dyDescent="0.35">
      <c r="A17" s="68" t="s">
        <v>257</v>
      </c>
      <c r="B17" s="61">
        <v>404817534</v>
      </c>
      <c r="C17" s="61">
        <v>26705398</v>
      </c>
      <c r="D17" s="91"/>
      <c r="E17" s="92"/>
    </row>
    <row r="18" spans="1:5" ht="18" hidden="1" customHeight="1" x14ac:dyDescent="0.35">
      <c r="A18" s="59" t="s">
        <v>258</v>
      </c>
      <c r="B18" s="61"/>
      <c r="C18" s="61"/>
      <c r="D18" s="91"/>
      <c r="E18" s="92"/>
    </row>
    <row r="19" spans="1:5" ht="18" hidden="1" customHeight="1" x14ac:dyDescent="0.35">
      <c r="A19" s="59" t="s">
        <v>259</v>
      </c>
      <c r="B19" s="61"/>
      <c r="C19" s="61"/>
      <c r="D19" s="91"/>
      <c r="E19" s="92"/>
    </row>
    <row r="20" spans="1:5" ht="18" hidden="1" customHeight="1" x14ac:dyDescent="0.35">
      <c r="A20" s="59" t="s">
        <v>260</v>
      </c>
      <c r="B20" s="61"/>
      <c r="C20" s="61"/>
      <c r="D20" s="91"/>
      <c r="E20" s="92"/>
    </row>
    <row r="21" spans="1:5" ht="18" hidden="1" customHeight="1" x14ac:dyDescent="0.35">
      <c r="A21" s="59" t="s">
        <v>261</v>
      </c>
      <c r="B21" s="61"/>
      <c r="C21" s="61"/>
      <c r="D21" s="91"/>
      <c r="E21" s="92"/>
    </row>
    <row r="22" spans="1:5" ht="18" hidden="1" customHeight="1" x14ac:dyDescent="0.35">
      <c r="A22" s="59" t="s">
        <v>262</v>
      </c>
      <c r="B22" s="61"/>
      <c r="C22" s="61"/>
      <c r="D22" s="91"/>
      <c r="E22" s="92"/>
    </row>
    <row r="23" spans="1:5" ht="18" hidden="1" customHeight="1" x14ac:dyDescent="0.35">
      <c r="A23" s="59" t="s">
        <v>263</v>
      </c>
      <c r="B23" s="61"/>
      <c r="C23" s="61"/>
      <c r="D23" s="91"/>
      <c r="E23" s="92"/>
    </row>
    <row r="24" spans="1:5" ht="18" hidden="1" customHeight="1" x14ac:dyDescent="0.35">
      <c r="A24" s="59" t="s">
        <v>264</v>
      </c>
      <c r="B24" s="61"/>
      <c r="C24" s="61"/>
      <c r="D24" s="91"/>
      <c r="E24" s="92"/>
    </row>
    <row r="25" spans="1:5" ht="18" hidden="1" customHeight="1" x14ac:dyDescent="0.35">
      <c r="A25" s="59" t="s">
        <v>265</v>
      </c>
      <c r="B25" s="61"/>
      <c r="C25" s="61"/>
      <c r="D25" s="91"/>
      <c r="E25" s="92"/>
    </row>
    <row r="26" spans="1:5" ht="18" hidden="1" customHeight="1" x14ac:dyDescent="0.35">
      <c r="A26" s="59" t="s">
        <v>266</v>
      </c>
      <c r="B26" s="61"/>
      <c r="C26" s="61"/>
      <c r="D26" s="91"/>
      <c r="E26" s="92"/>
    </row>
    <row r="27" spans="1:5" ht="18" hidden="1" customHeight="1" x14ac:dyDescent="0.35">
      <c r="A27" s="59" t="s">
        <v>267</v>
      </c>
      <c r="B27" s="61"/>
      <c r="C27" s="61"/>
      <c r="D27" s="91"/>
      <c r="E27" s="92"/>
    </row>
    <row r="28" spans="1:5" ht="18" hidden="1" customHeight="1" x14ac:dyDescent="0.35">
      <c r="A28" s="68" t="s">
        <v>268</v>
      </c>
      <c r="B28" s="61">
        <v>0</v>
      </c>
      <c r="C28" s="61"/>
      <c r="D28" s="91"/>
      <c r="E28" s="92"/>
    </row>
    <row r="29" spans="1:5" ht="18" customHeight="1" x14ac:dyDescent="0.35">
      <c r="A29" s="70" t="s">
        <v>163</v>
      </c>
      <c r="B29" s="71">
        <v>404817534</v>
      </c>
      <c r="C29" s="71">
        <v>26705398</v>
      </c>
      <c r="D29" s="91"/>
      <c r="E29" s="92"/>
    </row>
    <row r="30" spans="1:5" ht="18" hidden="1" customHeight="1" x14ac:dyDescent="0.35">
      <c r="A30" s="59"/>
      <c r="B30" s="94"/>
      <c r="C30" s="94"/>
      <c r="D30" s="91"/>
      <c r="E30" s="92"/>
    </row>
    <row r="31" spans="1:5" ht="18" hidden="1" customHeight="1" x14ac:dyDescent="0.35">
      <c r="A31" s="95" t="s">
        <v>269</v>
      </c>
      <c r="B31" s="94">
        <v>0</v>
      </c>
      <c r="C31" s="94"/>
      <c r="D31" s="91"/>
      <c r="E31" s="92"/>
    </row>
    <row r="32" spans="1:5" ht="18" hidden="1" customHeight="1" x14ac:dyDescent="0.35">
      <c r="A32" s="59" t="s">
        <v>270</v>
      </c>
      <c r="B32" s="94"/>
      <c r="C32" s="94"/>
      <c r="D32" s="91"/>
      <c r="E32" s="92"/>
    </row>
    <row r="33" spans="1:5" ht="18" hidden="1" customHeight="1" x14ac:dyDescent="0.35">
      <c r="A33" s="59" t="s">
        <v>271</v>
      </c>
      <c r="B33" s="94"/>
      <c r="C33" s="94"/>
      <c r="D33" s="91"/>
      <c r="E33" s="92"/>
    </row>
    <row r="34" spans="1:5" ht="18" hidden="1" customHeight="1" x14ac:dyDescent="0.35">
      <c r="A34" s="59" t="s">
        <v>258</v>
      </c>
      <c r="B34" s="94"/>
      <c r="C34" s="94"/>
      <c r="D34" s="91"/>
      <c r="E34" s="92"/>
    </row>
    <row r="35" spans="1:5" ht="18" hidden="1" customHeight="1" x14ac:dyDescent="0.35">
      <c r="A35" s="59" t="s">
        <v>272</v>
      </c>
      <c r="B35" s="94"/>
      <c r="C35" s="94"/>
      <c r="D35" s="91"/>
      <c r="E35" s="92"/>
    </row>
    <row r="36" spans="1:5" ht="18" hidden="1" customHeight="1" x14ac:dyDescent="0.35">
      <c r="A36" s="59"/>
      <c r="B36" s="94"/>
      <c r="C36" s="94"/>
      <c r="D36" s="91"/>
      <c r="E36" s="92"/>
    </row>
    <row r="37" spans="1:5" ht="18" hidden="1" customHeight="1" x14ac:dyDescent="0.35">
      <c r="A37" s="95" t="s">
        <v>273</v>
      </c>
      <c r="B37" s="94">
        <v>0</v>
      </c>
      <c r="C37" s="94"/>
      <c r="D37" s="91"/>
      <c r="E37" s="92"/>
    </row>
    <row r="38" spans="1:5" ht="18" hidden="1" customHeight="1" x14ac:dyDescent="0.35">
      <c r="A38" s="59" t="s">
        <v>270</v>
      </c>
      <c r="B38" s="94"/>
      <c r="C38" s="94"/>
      <c r="D38" s="91"/>
      <c r="E38" s="92"/>
    </row>
    <row r="39" spans="1:5" ht="18" hidden="1" customHeight="1" x14ac:dyDescent="0.35">
      <c r="A39" s="59" t="s">
        <v>274</v>
      </c>
      <c r="B39" s="94"/>
      <c r="C39" s="94"/>
      <c r="D39" s="91"/>
      <c r="E39" s="92"/>
    </row>
    <row r="40" spans="1:5" ht="18" hidden="1" customHeight="1" x14ac:dyDescent="0.35">
      <c r="A40" s="59"/>
      <c r="B40" s="94"/>
      <c r="C40" s="94"/>
      <c r="D40" s="91"/>
      <c r="E40" s="92"/>
    </row>
    <row r="41" spans="1:5" ht="18" hidden="1" customHeight="1" x14ac:dyDescent="0.35">
      <c r="A41" s="59" t="s">
        <v>258</v>
      </c>
      <c r="B41" s="94"/>
      <c r="C41" s="94"/>
      <c r="D41" s="91"/>
      <c r="E41" s="92"/>
    </row>
    <row r="42" spans="1:5" ht="18" hidden="1" customHeight="1" x14ac:dyDescent="0.35">
      <c r="A42" s="59" t="s">
        <v>275</v>
      </c>
      <c r="B42" s="94"/>
      <c r="C42" s="94"/>
      <c r="D42" s="91"/>
      <c r="E42" s="92"/>
    </row>
    <row r="43" spans="1:5" ht="18" hidden="1" customHeight="1" x14ac:dyDescent="0.35">
      <c r="A43" s="59" t="s">
        <v>276</v>
      </c>
      <c r="B43" s="94"/>
      <c r="C43" s="94"/>
      <c r="D43" s="91"/>
      <c r="E43" s="92"/>
    </row>
    <row r="44" spans="1:5" ht="18" hidden="1" customHeight="1" x14ac:dyDescent="0.35">
      <c r="A44" s="59" t="s">
        <v>125</v>
      </c>
      <c r="B44" s="94"/>
      <c r="C44" s="94"/>
      <c r="D44" s="91"/>
      <c r="E44" s="92"/>
    </row>
    <row r="45" spans="1:5" ht="18" hidden="1" customHeight="1" x14ac:dyDescent="0.35">
      <c r="A45" s="59"/>
      <c r="B45" s="94"/>
      <c r="C45" s="94"/>
      <c r="D45" s="91"/>
      <c r="E45" s="92"/>
    </row>
    <row r="46" spans="1:5" ht="18" hidden="1" customHeight="1" x14ac:dyDescent="0.35">
      <c r="A46" s="95" t="s">
        <v>277</v>
      </c>
      <c r="B46" s="94">
        <v>0</v>
      </c>
      <c r="C46" s="94"/>
      <c r="D46" s="91"/>
      <c r="E46" s="92"/>
    </row>
    <row r="47" spans="1:5" ht="18" hidden="1" customHeight="1" x14ac:dyDescent="0.35">
      <c r="A47" s="59" t="s">
        <v>278</v>
      </c>
      <c r="B47" s="94"/>
      <c r="C47" s="94"/>
      <c r="D47" s="91"/>
      <c r="E47" s="92"/>
    </row>
    <row r="48" spans="1:5" ht="18" hidden="1" customHeight="1" x14ac:dyDescent="0.35">
      <c r="A48" s="59" t="s">
        <v>279</v>
      </c>
      <c r="B48" s="94"/>
      <c r="C48" s="94"/>
      <c r="D48" s="91"/>
      <c r="E48" s="92"/>
    </row>
    <row r="49" spans="1:5" ht="18" hidden="1" customHeight="1" x14ac:dyDescent="0.35">
      <c r="A49" s="59" t="s">
        <v>280</v>
      </c>
      <c r="B49" s="94"/>
      <c r="C49" s="94"/>
      <c r="D49" s="91"/>
      <c r="E49" s="92"/>
    </row>
    <row r="50" spans="1:5" ht="18" hidden="1" customHeight="1" x14ac:dyDescent="0.35">
      <c r="A50" s="59" t="s">
        <v>281</v>
      </c>
      <c r="B50" s="94"/>
      <c r="C50" s="94"/>
      <c r="D50" s="91"/>
      <c r="E50" s="92"/>
    </row>
    <row r="51" spans="1:5" ht="18" hidden="1" customHeight="1" x14ac:dyDescent="0.35">
      <c r="A51" s="59" t="s">
        <v>125</v>
      </c>
      <c r="B51" s="94">
        <v>0</v>
      </c>
      <c r="C51" s="94"/>
      <c r="D51" s="91"/>
      <c r="E51" s="92"/>
    </row>
    <row r="52" spans="1:5" ht="18" hidden="1" customHeight="1" x14ac:dyDescent="0.35">
      <c r="A52" s="59" t="s">
        <v>282</v>
      </c>
      <c r="B52" s="94"/>
      <c r="C52" s="94"/>
      <c r="D52" s="91"/>
      <c r="E52" s="92"/>
    </row>
    <row r="53" spans="1:5" ht="18" hidden="1" customHeight="1" x14ac:dyDescent="0.35">
      <c r="A53" s="59" t="s">
        <v>279</v>
      </c>
      <c r="B53" s="94"/>
      <c r="C53" s="94"/>
      <c r="D53" s="91"/>
      <c r="E53" s="92"/>
    </row>
    <row r="54" spans="1:5" ht="18" hidden="1" customHeight="1" x14ac:dyDescent="0.35">
      <c r="A54" s="59" t="s">
        <v>280</v>
      </c>
      <c r="B54" s="94"/>
      <c r="C54" s="94"/>
      <c r="D54" s="91"/>
      <c r="E54" s="92"/>
    </row>
    <row r="55" spans="1:5" ht="18" hidden="1" customHeight="1" x14ac:dyDescent="0.35">
      <c r="A55" s="59" t="s">
        <v>281</v>
      </c>
      <c r="B55" s="94"/>
      <c r="C55" s="94"/>
      <c r="D55" s="91"/>
      <c r="E55" s="92"/>
    </row>
    <row r="56" spans="1:5" ht="18" hidden="1" customHeight="1" x14ac:dyDescent="0.35">
      <c r="A56" s="59" t="s">
        <v>125</v>
      </c>
      <c r="B56" s="94">
        <v>0</v>
      </c>
      <c r="C56" s="94"/>
      <c r="D56" s="91"/>
      <c r="E56" s="92"/>
    </row>
    <row r="57" spans="1:5" ht="18" hidden="1" customHeight="1" x14ac:dyDescent="0.35">
      <c r="A57" s="59"/>
      <c r="B57" s="94"/>
      <c r="C57" s="94"/>
      <c r="D57" s="91"/>
      <c r="E57" s="92"/>
    </row>
    <row r="58" spans="1:5" ht="18" hidden="1" customHeight="1" x14ac:dyDescent="0.35">
      <c r="A58" s="95" t="s">
        <v>283</v>
      </c>
      <c r="B58" s="94">
        <v>0</v>
      </c>
      <c r="C58" s="94"/>
      <c r="D58" s="91"/>
      <c r="E58" s="92"/>
    </row>
    <row r="59" spans="1:5" ht="18" hidden="1" customHeight="1" x14ac:dyDescent="0.35">
      <c r="A59" s="59" t="s">
        <v>284</v>
      </c>
      <c r="B59" s="94"/>
      <c r="C59" s="94"/>
      <c r="D59" s="91"/>
      <c r="E59" s="92"/>
    </row>
    <row r="60" spans="1:5" ht="18" hidden="1" customHeight="1" x14ac:dyDescent="0.35">
      <c r="A60" s="59"/>
      <c r="B60" s="94"/>
      <c r="C60" s="94"/>
      <c r="D60" s="91"/>
      <c r="E60" s="92"/>
    </row>
    <row r="61" spans="1:5" ht="18" hidden="1" customHeight="1" x14ac:dyDescent="0.35">
      <c r="A61" s="95" t="s">
        <v>285</v>
      </c>
      <c r="B61" s="94">
        <v>0</v>
      </c>
      <c r="C61" s="94"/>
      <c r="D61" s="91"/>
      <c r="E61" s="92"/>
    </row>
    <row r="62" spans="1:5" ht="18" hidden="1" customHeight="1" x14ac:dyDescent="0.35">
      <c r="A62" s="59" t="s">
        <v>286</v>
      </c>
      <c r="B62" s="94"/>
      <c r="C62" s="94"/>
      <c r="D62" s="91"/>
      <c r="E62" s="92"/>
    </row>
    <row r="63" spans="1:5" ht="18" hidden="1" customHeight="1" x14ac:dyDescent="0.35">
      <c r="A63" s="59"/>
      <c r="B63" s="94"/>
      <c r="C63" s="94"/>
      <c r="D63" s="91"/>
      <c r="E63" s="92"/>
    </row>
    <row r="64" spans="1:5" ht="18" hidden="1" customHeight="1" x14ac:dyDescent="0.35">
      <c r="A64" s="95" t="s">
        <v>287</v>
      </c>
      <c r="B64" s="94">
        <v>0</v>
      </c>
      <c r="C64" s="94"/>
      <c r="D64" s="91"/>
      <c r="E64" s="92"/>
    </row>
    <row r="65" spans="1:5" ht="18" hidden="1" customHeight="1" x14ac:dyDescent="0.35">
      <c r="A65" s="59" t="s">
        <v>288</v>
      </c>
      <c r="B65" s="94"/>
      <c r="C65" s="94"/>
      <c r="D65" s="91"/>
      <c r="E65" s="92"/>
    </row>
    <row r="66" spans="1:5" ht="18" hidden="1" customHeight="1" x14ac:dyDescent="0.35">
      <c r="A66" s="59"/>
      <c r="B66" s="94"/>
      <c r="C66" s="94"/>
      <c r="D66" s="91"/>
      <c r="E66" s="92"/>
    </row>
    <row r="67" spans="1:5" ht="18" hidden="1" customHeight="1" x14ac:dyDescent="0.35">
      <c r="A67" s="59"/>
      <c r="B67" s="94"/>
      <c r="C67" s="94"/>
      <c r="D67" s="91"/>
      <c r="E67" s="92"/>
    </row>
    <row r="68" spans="1:5" ht="18" hidden="1" customHeight="1" x14ac:dyDescent="0.35">
      <c r="A68" s="68" t="s">
        <v>289</v>
      </c>
      <c r="B68" s="94">
        <v>404817534</v>
      </c>
      <c r="C68" s="94"/>
      <c r="D68" s="91"/>
      <c r="E68" s="92"/>
    </row>
    <row r="69" spans="1:5" ht="18" hidden="1" customHeight="1" x14ac:dyDescent="0.35">
      <c r="A69" s="59" t="s">
        <v>290</v>
      </c>
      <c r="B69" s="94"/>
      <c r="C69" s="94"/>
      <c r="D69" s="91"/>
      <c r="E69" s="92"/>
    </row>
    <row r="70" spans="1:5" ht="18" hidden="1" customHeight="1" thickBot="1" x14ac:dyDescent="0.4">
      <c r="A70" s="96"/>
      <c r="B70" s="97"/>
      <c r="C70" s="97"/>
      <c r="D70" s="91"/>
      <c r="E70" s="98"/>
    </row>
    <row r="71" spans="1:5" ht="18" hidden="1" customHeight="1" thickTop="1" x14ac:dyDescent="0.35">
      <c r="A71" s="99" t="s">
        <v>291</v>
      </c>
      <c r="B71" s="100"/>
      <c r="C71" s="100"/>
      <c r="D71" s="91"/>
      <c r="E71" s="98"/>
    </row>
    <row r="72" spans="1:5" x14ac:dyDescent="0.35">
      <c r="B72" s="91"/>
      <c r="C72" s="91"/>
      <c r="D72" s="91"/>
      <c r="E72" s="92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4"/>
  <sheetViews>
    <sheetView zoomScaleNormal="100" zoomScaleSheetLayoutView="100" workbookViewId="0">
      <selection activeCell="E23" sqref="E23"/>
    </sheetView>
  </sheetViews>
  <sheetFormatPr defaultColWidth="8.875" defaultRowHeight="15.75" x14ac:dyDescent="0.35"/>
  <cols>
    <col min="1" max="1" width="30.875" style="54" customWidth="1"/>
    <col min="2" max="3" width="19.875" style="54" customWidth="1"/>
    <col min="4" max="16384" width="8.875" style="54"/>
  </cols>
  <sheetData>
    <row r="1" spans="1:3" ht="30" x14ac:dyDescent="0.6">
      <c r="A1" s="53" t="s">
        <v>292</v>
      </c>
    </row>
    <row r="2" spans="1:3" ht="18.75" x14ac:dyDescent="0.4">
      <c r="A2" s="55" t="s">
        <v>228</v>
      </c>
    </row>
    <row r="3" spans="1:3" ht="18.75" x14ac:dyDescent="0.4">
      <c r="A3" s="55" t="s">
        <v>86</v>
      </c>
    </row>
    <row r="4" spans="1:3" ht="18.75" x14ac:dyDescent="0.4">
      <c r="A4" s="55" t="s">
        <v>3</v>
      </c>
      <c r="C4" s="56" t="s">
        <v>89</v>
      </c>
    </row>
    <row r="5" spans="1:3" ht="22.5" customHeight="1" x14ac:dyDescent="0.35">
      <c r="A5" s="57" t="s">
        <v>230</v>
      </c>
      <c r="B5" s="57" t="s">
        <v>234</v>
      </c>
      <c r="C5" s="57" t="s">
        <v>245</v>
      </c>
    </row>
    <row r="6" spans="1:3" ht="18" hidden="1" customHeight="1" x14ac:dyDescent="0.35">
      <c r="A6" s="59" t="s">
        <v>246</v>
      </c>
      <c r="B6" s="86"/>
      <c r="C6" s="86"/>
    </row>
    <row r="7" spans="1:3" ht="18" hidden="1" customHeight="1" x14ac:dyDescent="0.35">
      <c r="A7" s="87" t="s">
        <v>247</v>
      </c>
      <c r="B7" s="88"/>
      <c r="C7" s="88"/>
    </row>
    <row r="8" spans="1:3" ht="18" hidden="1" customHeight="1" thickBot="1" x14ac:dyDescent="0.4">
      <c r="A8" s="89" t="s">
        <v>248</v>
      </c>
      <c r="B8" s="90">
        <v>0</v>
      </c>
      <c r="C8" s="101">
        <v>0</v>
      </c>
    </row>
    <row r="9" spans="1:3" ht="18" customHeight="1" x14ac:dyDescent="0.35">
      <c r="A9" s="87" t="s">
        <v>249</v>
      </c>
      <c r="B9" s="60"/>
      <c r="C9" s="63"/>
    </row>
    <row r="10" spans="1:3" ht="18" customHeight="1" x14ac:dyDescent="0.35">
      <c r="A10" s="59" t="s">
        <v>293</v>
      </c>
      <c r="B10" s="60"/>
      <c r="C10" s="60"/>
    </row>
    <row r="11" spans="1:3" ht="18" customHeight="1" x14ac:dyDescent="0.35">
      <c r="A11" s="59" t="s">
        <v>251</v>
      </c>
      <c r="B11" s="61">
        <v>58585569</v>
      </c>
      <c r="C11" s="61">
        <v>2955930</v>
      </c>
    </row>
    <row r="12" spans="1:3" ht="18" customHeight="1" x14ac:dyDescent="0.35">
      <c r="A12" s="59" t="s">
        <v>252</v>
      </c>
      <c r="B12" s="61">
        <v>4131400</v>
      </c>
      <c r="C12" s="61">
        <v>208449</v>
      </c>
    </row>
    <row r="13" spans="1:3" ht="18" customHeight="1" x14ac:dyDescent="0.35">
      <c r="A13" s="59" t="s">
        <v>253</v>
      </c>
      <c r="B13" s="61">
        <v>57781372</v>
      </c>
      <c r="C13" s="61">
        <v>2915354</v>
      </c>
    </row>
    <row r="14" spans="1:3" ht="18" customHeight="1" x14ac:dyDescent="0.35">
      <c r="A14" s="59" t="s">
        <v>254</v>
      </c>
      <c r="B14" s="61">
        <v>3258160</v>
      </c>
      <c r="C14" s="61">
        <v>164390</v>
      </c>
    </row>
    <row r="15" spans="1:3" ht="18" customHeight="1" x14ac:dyDescent="0.35">
      <c r="A15" s="59" t="s">
        <v>255</v>
      </c>
      <c r="B15" s="61"/>
      <c r="C15" s="61">
        <v>0</v>
      </c>
    </row>
    <row r="16" spans="1:3" ht="18" customHeight="1" x14ac:dyDescent="0.35">
      <c r="A16" s="59" t="s">
        <v>256</v>
      </c>
      <c r="B16" s="61">
        <v>9952710</v>
      </c>
      <c r="C16" s="61">
        <v>502163</v>
      </c>
    </row>
    <row r="17" spans="1:3" ht="18" customHeight="1" x14ac:dyDescent="0.35">
      <c r="A17" s="59" t="s">
        <v>294</v>
      </c>
      <c r="B17" s="61">
        <v>204300</v>
      </c>
      <c r="C17" s="61">
        <v>10308</v>
      </c>
    </row>
    <row r="18" spans="1:3" ht="18" customHeight="1" x14ac:dyDescent="0.35">
      <c r="A18" s="59" t="s">
        <v>295</v>
      </c>
      <c r="B18" s="61">
        <v>136000</v>
      </c>
      <c r="C18" s="61">
        <v>6862</v>
      </c>
    </row>
    <row r="19" spans="1:3" ht="18" customHeight="1" x14ac:dyDescent="0.35">
      <c r="A19" s="68" t="s">
        <v>248</v>
      </c>
      <c r="B19" s="61">
        <v>134049511</v>
      </c>
      <c r="C19" s="61">
        <v>6763456</v>
      </c>
    </row>
    <row r="20" spans="1:3" ht="18" customHeight="1" x14ac:dyDescent="0.35">
      <c r="A20" s="102" t="s">
        <v>296</v>
      </c>
      <c r="B20" s="103"/>
      <c r="C20" s="103"/>
    </row>
    <row r="21" spans="1:3" ht="18" customHeight="1" x14ac:dyDescent="0.35">
      <c r="A21" s="102" t="s">
        <v>297</v>
      </c>
      <c r="B21" s="103">
        <v>156537</v>
      </c>
      <c r="C21" s="103">
        <v>7898</v>
      </c>
    </row>
    <row r="22" spans="1:3" ht="18" customHeight="1" x14ac:dyDescent="0.35">
      <c r="A22" s="102" t="s">
        <v>298</v>
      </c>
      <c r="B22" s="103"/>
      <c r="C22" s="103">
        <v>0</v>
      </c>
    </row>
    <row r="23" spans="1:3" ht="18" customHeight="1" x14ac:dyDescent="0.35">
      <c r="A23" s="102" t="s">
        <v>299</v>
      </c>
      <c r="B23" s="103">
        <v>33883695</v>
      </c>
      <c r="C23" s="103">
        <v>1709599</v>
      </c>
    </row>
    <row r="24" spans="1:3" ht="18" customHeight="1" x14ac:dyDescent="0.35">
      <c r="A24" s="102" t="s">
        <v>300</v>
      </c>
      <c r="B24" s="103"/>
      <c r="C24" s="103">
        <v>0</v>
      </c>
    </row>
    <row r="25" spans="1:3" ht="18" customHeight="1" x14ac:dyDescent="0.35">
      <c r="A25" s="102" t="s">
        <v>301</v>
      </c>
      <c r="B25" s="103"/>
      <c r="C25" s="103">
        <v>0</v>
      </c>
    </row>
    <row r="26" spans="1:3" ht="18" customHeight="1" x14ac:dyDescent="0.35">
      <c r="A26" s="102" t="s">
        <v>302</v>
      </c>
      <c r="B26" s="103">
        <v>49445772</v>
      </c>
      <c r="C26" s="103">
        <v>2494782</v>
      </c>
    </row>
    <row r="27" spans="1:3" ht="18" customHeight="1" x14ac:dyDescent="0.35">
      <c r="A27" s="102" t="s">
        <v>303</v>
      </c>
      <c r="B27" s="103">
        <v>2329290</v>
      </c>
      <c r="C27" s="103">
        <v>117524</v>
      </c>
    </row>
    <row r="28" spans="1:3" ht="18" customHeight="1" x14ac:dyDescent="0.35">
      <c r="A28" s="102" t="s">
        <v>304</v>
      </c>
      <c r="B28" s="103"/>
      <c r="C28" s="103">
        <v>0</v>
      </c>
    </row>
    <row r="29" spans="1:3" ht="18" customHeight="1" x14ac:dyDescent="0.35">
      <c r="A29" s="102" t="s">
        <v>305</v>
      </c>
      <c r="B29" s="103">
        <v>22325</v>
      </c>
      <c r="C29" s="103">
        <v>1126</v>
      </c>
    </row>
    <row r="30" spans="1:3" ht="18" customHeight="1" x14ac:dyDescent="0.35">
      <c r="A30" s="102" t="s">
        <v>306</v>
      </c>
      <c r="B30" s="103"/>
      <c r="C30" s="103">
        <v>0</v>
      </c>
    </row>
    <row r="31" spans="1:3" ht="18" customHeight="1" x14ac:dyDescent="0.35">
      <c r="A31" s="102" t="s">
        <v>307</v>
      </c>
      <c r="B31" s="103">
        <v>26400</v>
      </c>
      <c r="C31" s="103">
        <v>1332</v>
      </c>
    </row>
    <row r="32" spans="1:3" ht="18" customHeight="1" x14ac:dyDescent="0.35">
      <c r="A32" s="102"/>
      <c r="B32" s="103"/>
      <c r="C32" s="103"/>
    </row>
    <row r="33" spans="1:3" ht="18" customHeight="1" thickBot="1" x14ac:dyDescent="0.4">
      <c r="A33" s="89" t="s">
        <v>248</v>
      </c>
      <c r="B33" s="104">
        <v>85864019</v>
      </c>
      <c r="C33" s="104">
        <v>4332261</v>
      </c>
    </row>
    <row r="34" spans="1:3" ht="18" customHeight="1" thickTop="1" x14ac:dyDescent="0.35">
      <c r="A34" s="70" t="s">
        <v>14</v>
      </c>
      <c r="B34" s="71">
        <v>219913530</v>
      </c>
      <c r="C34" s="71">
        <v>11095717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27"/>
  <sheetViews>
    <sheetView zoomScaleNormal="100" zoomScaleSheetLayoutView="100" workbookViewId="0">
      <selection activeCell="M22" sqref="M22"/>
    </sheetView>
  </sheetViews>
  <sheetFormatPr defaultColWidth="8.875" defaultRowHeight="15.75" outlineLevelCol="1" x14ac:dyDescent="0.35"/>
  <cols>
    <col min="1" max="1" width="20.875" style="54" customWidth="1"/>
    <col min="2" max="2" width="14.875" style="54" customWidth="1"/>
    <col min="3" max="3" width="16.875" style="54" customWidth="1"/>
    <col min="4" max="7" width="14.875" style="54" customWidth="1"/>
    <col min="8" max="10" width="14.875" style="54" hidden="1" customWidth="1" outlineLevel="1"/>
    <col min="11" max="11" width="14.875" style="54" customWidth="1" collapsed="1"/>
    <col min="12" max="16384" width="8.875" style="54"/>
  </cols>
  <sheetData>
    <row r="1" spans="1:12" ht="30" x14ac:dyDescent="0.6">
      <c r="A1" s="53" t="s">
        <v>308</v>
      </c>
    </row>
    <row r="2" spans="1:12" ht="18.75" x14ac:dyDescent="0.4">
      <c r="A2" s="55" t="s">
        <v>228</v>
      </c>
    </row>
    <row r="3" spans="1:12" ht="18.75" x14ac:dyDescent="0.4">
      <c r="A3" s="55" t="s">
        <v>86</v>
      </c>
    </row>
    <row r="4" spans="1:12" ht="18.75" x14ac:dyDescent="0.4">
      <c r="A4" s="55" t="s">
        <v>309</v>
      </c>
    </row>
    <row r="5" spans="1:12" ht="18.75" x14ac:dyDescent="0.4">
      <c r="B5" s="105"/>
      <c r="C5" s="106"/>
      <c r="K5" s="56" t="s">
        <v>89</v>
      </c>
    </row>
    <row r="6" spans="1:12" ht="22.5" customHeight="1" x14ac:dyDescent="0.35">
      <c r="A6" s="107" t="s">
        <v>169</v>
      </c>
      <c r="B6" s="108" t="s">
        <v>310</v>
      </c>
      <c r="C6" s="109"/>
      <c r="D6" s="107" t="s">
        <v>311</v>
      </c>
      <c r="E6" s="110" t="s">
        <v>312</v>
      </c>
      <c r="F6" s="107" t="s">
        <v>313</v>
      </c>
      <c r="G6" s="110" t="s">
        <v>314</v>
      </c>
      <c r="H6" s="108" t="s">
        <v>315</v>
      </c>
      <c r="I6" s="111"/>
      <c r="J6" s="112"/>
      <c r="K6" s="107" t="s">
        <v>13</v>
      </c>
    </row>
    <row r="7" spans="1:12" ht="22.5" customHeight="1" x14ac:dyDescent="0.35">
      <c r="A7" s="107"/>
      <c r="B7" s="107"/>
      <c r="C7" s="113" t="s">
        <v>316</v>
      </c>
      <c r="D7" s="107"/>
      <c r="E7" s="107"/>
      <c r="F7" s="107"/>
      <c r="G7" s="107"/>
      <c r="H7" s="107"/>
      <c r="I7" s="57" t="s">
        <v>317</v>
      </c>
      <c r="J7" s="57" t="s">
        <v>318</v>
      </c>
      <c r="K7" s="107"/>
    </row>
    <row r="8" spans="1:12" ht="18" customHeight="1" x14ac:dyDescent="0.35">
      <c r="A8" s="59" t="s">
        <v>319</v>
      </c>
      <c r="B8" s="86">
        <f>SUM(B9:B14)</f>
        <v>33555343892</v>
      </c>
      <c r="C8" s="114">
        <f>SUM(C9:C14)</f>
        <v>2619056954</v>
      </c>
      <c r="D8" s="86">
        <f>SUM(D9:D14)</f>
        <v>3899203226</v>
      </c>
      <c r="E8" s="86">
        <f t="shared" ref="E8:J8" si="0">SUM(E9:E14)</f>
        <v>3872927982</v>
      </c>
      <c r="F8" s="86">
        <f t="shared" si="0"/>
        <v>15285021800</v>
      </c>
      <c r="G8" s="86">
        <f t="shared" si="0"/>
        <v>9059484884</v>
      </c>
      <c r="H8" s="86"/>
      <c r="I8" s="86">
        <f t="shared" si="0"/>
        <v>0</v>
      </c>
      <c r="J8" s="86">
        <f t="shared" si="0"/>
        <v>0</v>
      </c>
      <c r="K8" s="86">
        <f>SUM(K9:K14)</f>
        <v>1438706000</v>
      </c>
      <c r="L8" s="105"/>
    </row>
    <row r="9" spans="1:12" ht="18" customHeight="1" x14ac:dyDescent="0.35">
      <c r="A9" s="59" t="s">
        <v>320</v>
      </c>
      <c r="B9" s="86">
        <v>5210751827</v>
      </c>
      <c r="C9" s="114">
        <v>407152967</v>
      </c>
      <c r="D9" s="86">
        <v>250623737</v>
      </c>
      <c r="E9" s="86">
        <v>843893490</v>
      </c>
      <c r="F9" s="86">
        <v>2497643600</v>
      </c>
      <c r="G9" s="86">
        <v>1618591000</v>
      </c>
      <c r="H9" s="86"/>
      <c r="I9" s="86"/>
      <c r="J9" s="86"/>
      <c r="K9" s="86">
        <v>0</v>
      </c>
      <c r="L9" s="105"/>
    </row>
    <row r="10" spans="1:12" ht="18" customHeight="1" x14ac:dyDescent="0.35">
      <c r="A10" s="59" t="s">
        <v>321</v>
      </c>
      <c r="B10" s="94">
        <v>1286927535</v>
      </c>
      <c r="C10" s="115">
        <v>106628434</v>
      </c>
      <c r="D10" s="94">
        <v>70833802</v>
      </c>
      <c r="E10" s="94">
        <v>122658133</v>
      </c>
      <c r="F10" s="94">
        <v>647056600</v>
      </c>
      <c r="G10" s="94">
        <v>446379000</v>
      </c>
      <c r="H10" s="94"/>
      <c r="I10" s="94"/>
      <c r="J10" s="94"/>
      <c r="K10" s="94">
        <v>0</v>
      </c>
      <c r="L10" s="105"/>
    </row>
    <row r="11" spans="1:12" ht="18" customHeight="1" x14ac:dyDescent="0.35">
      <c r="A11" s="59" t="s">
        <v>322</v>
      </c>
      <c r="B11" s="94">
        <v>353370868</v>
      </c>
      <c r="C11" s="115">
        <v>2320720</v>
      </c>
      <c r="D11" s="94">
        <v>8870868</v>
      </c>
      <c r="E11" s="94">
        <v>0</v>
      </c>
      <c r="F11" s="94">
        <v>344500000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105"/>
    </row>
    <row r="12" spans="1:12" ht="18" customHeight="1" x14ac:dyDescent="0.35">
      <c r="A12" s="59" t="s">
        <v>323</v>
      </c>
      <c r="B12" s="94">
        <v>10527595831</v>
      </c>
      <c r="C12" s="115">
        <v>984844588</v>
      </c>
      <c r="D12" s="94">
        <v>1454292989</v>
      </c>
      <c r="E12" s="94">
        <v>637832652</v>
      </c>
      <c r="F12" s="94">
        <v>6014288190</v>
      </c>
      <c r="G12" s="94">
        <v>2226982000</v>
      </c>
      <c r="H12" s="94"/>
      <c r="I12" s="94"/>
      <c r="J12" s="94"/>
      <c r="K12" s="94">
        <v>194200000</v>
      </c>
      <c r="L12" s="105"/>
    </row>
    <row r="13" spans="1:12" ht="18" customHeight="1" x14ac:dyDescent="0.35">
      <c r="A13" s="59" t="s">
        <v>324</v>
      </c>
      <c r="B13" s="94">
        <v>10899831576</v>
      </c>
      <c r="C13" s="115">
        <v>899968769</v>
      </c>
      <c r="D13" s="94">
        <v>2994173</v>
      </c>
      <c r="E13" s="94">
        <v>821016509</v>
      </c>
      <c r="F13" s="94">
        <v>4852912010</v>
      </c>
      <c r="G13" s="94">
        <v>4423432884</v>
      </c>
      <c r="H13" s="94"/>
      <c r="I13" s="94"/>
      <c r="J13" s="94"/>
      <c r="K13" s="94">
        <v>799476000</v>
      </c>
      <c r="L13" s="105"/>
    </row>
    <row r="14" spans="1:12" ht="18" customHeight="1" x14ac:dyDescent="0.35">
      <c r="A14" s="59" t="s">
        <v>325</v>
      </c>
      <c r="B14" s="94">
        <v>5276866255</v>
      </c>
      <c r="C14" s="115">
        <v>218141476</v>
      </c>
      <c r="D14" s="94">
        <v>2111587657</v>
      </c>
      <c r="E14" s="94">
        <v>1447527198</v>
      </c>
      <c r="F14" s="94">
        <v>928621400</v>
      </c>
      <c r="G14" s="94">
        <v>344100000</v>
      </c>
      <c r="H14" s="94"/>
      <c r="I14" s="94"/>
      <c r="J14" s="94"/>
      <c r="K14" s="94">
        <v>445030000</v>
      </c>
      <c r="L14" s="105"/>
    </row>
    <row r="15" spans="1:12" ht="18" customHeight="1" x14ac:dyDescent="0.35">
      <c r="A15" s="59" t="s">
        <v>326</v>
      </c>
      <c r="B15" s="94">
        <f>SUM(B16:B19)</f>
        <v>27824753120</v>
      </c>
      <c r="C15" s="115">
        <f>SUM(C16:C19)</f>
        <v>2554499445</v>
      </c>
      <c r="D15" s="94">
        <f>SUM(D16:D19)</f>
        <v>16227563500</v>
      </c>
      <c r="E15" s="94">
        <f t="shared" ref="E15:K15" si="1">SUM(E16:E19)</f>
        <v>2399073220</v>
      </c>
      <c r="F15" s="94">
        <f t="shared" si="1"/>
        <v>6021621400</v>
      </c>
      <c r="G15" s="94">
        <f t="shared" si="1"/>
        <v>3176495000</v>
      </c>
      <c r="H15" s="94">
        <f t="shared" si="1"/>
        <v>0</v>
      </c>
      <c r="I15" s="94">
        <f t="shared" si="1"/>
        <v>0</v>
      </c>
      <c r="J15" s="94">
        <f t="shared" si="1"/>
        <v>0</v>
      </c>
      <c r="K15" s="94">
        <f t="shared" si="1"/>
        <v>0</v>
      </c>
      <c r="L15" s="105"/>
    </row>
    <row r="16" spans="1:12" ht="18" customHeight="1" x14ac:dyDescent="0.35">
      <c r="A16" s="59" t="s">
        <v>327</v>
      </c>
      <c r="B16" s="94">
        <v>19408935262</v>
      </c>
      <c r="C16" s="115">
        <v>1690975873</v>
      </c>
      <c r="D16" s="94">
        <v>15763488062</v>
      </c>
      <c r="E16" s="94">
        <v>797300000</v>
      </c>
      <c r="F16" s="94">
        <v>2283718200</v>
      </c>
      <c r="G16" s="94">
        <v>564429000</v>
      </c>
      <c r="H16" s="94"/>
      <c r="I16" s="94"/>
      <c r="J16" s="94"/>
      <c r="K16" s="94">
        <v>0</v>
      </c>
      <c r="L16" s="105"/>
    </row>
    <row r="17" spans="1:12" ht="18" customHeight="1" x14ac:dyDescent="0.35">
      <c r="A17" s="59" t="s">
        <v>328</v>
      </c>
      <c r="B17" s="94">
        <v>61574337</v>
      </c>
      <c r="C17" s="115">
        <v>31714057</v>
      </c>
      <c r="D17" s="94">
        <v>61574337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105"/>
    </row>
    <row r="18" spans="1:12" ht="18" customHeight="1" x14ac:dyDescent="0.35">
      <c r="A18" s="59" t="s">
        <v>329</v>
      </c>
      <c r="B18" s="94">
        <v>2020795000</v>
      </c>
      <c r="C18" s="115">
        <v>280427000</v>
      </c>
      <c r="D18" s="94">
        <v>0</v>
      </c>
      <c r="E18" s="94">
        <v>0</v>
      </c>
      <c r="F18" s="94">
        <v>1054639000</v>
      </c>
      <c r="G18" s="94">
        <v>966156000</v>
      </c>
      <c r="H18" s="94"/>
      <c r="I18" s="94"/>
      <c r="J18" s="94"/>
      <c r="K18" s="94">
        <v>0</v>
      </c>
      <c r="L18" s="105"/>
    </row>
    <row r="19" spans="1:12" ht="18" customHeight="1" x14ac:dyDescent="0.35">
      <c r="A19" s="59" t="s">
        <v>325</v>
      </c>
      <c r="B19" s="94">
        <v>6333448521</v>
      </c>
      <c r="C19" s="115">
        <v>551382515</v>
      </c>
      <c r="D19" s="94">
        <v>402501101</v>
      </c>
      <c r="E19" s="94">
        <v>1601773220</v>
      </c>
      <c r="F19" s="94">
        <v>2683264200</v>
      </c>
      <c r="G19" s="94">
        <v>1645910000</v>
      </c>
      <c r="H19" s="94"/>
      <c r="I19" s="94"/>
      <c r="J19" s="94"/>
      <c r="K19" s="94">
        <v>0</v>
      </c>
      <c r="L19" s="105"/>
    </row>
    <row r="20" spans="1:12" ht="18" customHeight="1" x14ac:dyDescent="0.35">
      <c r="A20" s="68" t="s">
        <v>330</v>
      </c>
      <c r="B20" s="94">
        <f>B8+B15</f>
        <v>61380097012</v>
      </c>
      <c r="C20" s="115">
        <f>C8+C15</f>
        <v>5173556399</v>
      </c>
      <c r="D20" s="86">
        <f>D8+D15</f>
        <v>20126766726</v>
      </c>
      <c r="E20" s="86">
        <f t="shared" ref="E20:K20" si="2">E8+E15</f>
        <v>6272001202</v>
      </c>
      <c r="F20" s="86">
        <f t="shared" si="2"/>
        <v>21306643200</v>
      </c>
      <c r="G20" s="86">
        <f t="shared" si="2"/>
        <v>12235979884</v>
      </c>
      <c r="H20" s="86">
        <f t="shared" si="2"/>
        <v>0</v>
      </c>
      <c r="I20" s="86">
        <f t="shared" si="2"/>
        <v>0</v>
      </c>
      <c r="J20" s="86">
        <f t="shared" si="2"/>
        <v>0</v>
      </c>
      <c r="K20" s="86">
        <f t="shared" si="2"/>
        <v>1438706000</v>
      </c>
      <c r="L20" s="105"/>
    </row>
    <row r="21" spans="1:12" x14ac:dyDescent="0.35">
      <c r="B21" s="105"/>
      <c r="C21" s="106"/>
    </row>
    <row r="22" spans="1:12" x14ac:dyDescent="0.35">
      <c r="B22" s="91"/>
      <c r="C22" s="91"/>
    </row>
    <row r="27" spans="1:12" x14ac:dyDescent="0.35">
      <c r="B27" s="105"/>
      <c r="C27" s="105"/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7"/>
  <sheetViews>
    <sheetView zoomScaleNormal="100" zoomScaleSheetLayoutView="100" workbookViewId="0">
      <selection activeCell="I22" sqref="I22"/>
    </sheetView>
  </sheetViews>
  <sheetFormatPr defaultColWidth="8.875" defaultRowHeight="15.75" x14ac:dyDescent="0.35"/>
  <cols>
    <col min="1" max="1" width="22.875" style="74" customWidth="1"/>
    <col min="2" max="9" width="12.875" style="74" customWidth="1"/>
    <col min="10" max="16384" width="8.875" style="74"/>
  </cols>
  <sheetData>
    <row r="1" spans="1:11" ht="30" x14ac:dyDescent="0.6">
      <c r="A1" s="73" t="s">
        <v>331</v>
      </c>
    </row>
    <row r="2" spans="1:11" ht="18.75" x14ac:dyDescent="0.4">
      <c r="A2" s="116" t="s">
        <v>228</v>
      </c>
    </row>
    <row r="3" spans="1:11" ht="18.75" x14ac:dyDescent="0.4">
      <c r="A3" s="116" t="s">
        <v>86</v>
      </c>
    </row>
    <row r="4" spans="1:11" ht="18.75" x14ac:dyDescent="0.4">
      <c r="A4" s="116" t="s">
        <v>309</v>
      </c>
      <c r="I4" s="117" t="s">
        <v>89</v>
      </c>
    </row>
    <row r="5" spans="1:11" ht="37.5" customHeight="1" x14ac:dyDescent="0.35">
      <c r="A5" s="118" t="s">
        <v>310</v>
      </c>
      <c r="B5" s="80" t="s">
        <v>332</v>
      </c>
      <c r="C5" s="81" t="s">
        <v>333</v>
      </c>
      <c r="D5" s="81" t="s">
        <v>334</v>
      </c>
      <c r="E5" s="81" t="s">
        <v>335</v>
      </c>
      <c r="F5" s="81" t="s">
        <v>336</v>
      </c>
      <c r="G5" s="81" t="s">
        <v>337</v>
      </c>
      <c r="H5" s="80" t="s">
        <v>338</v>
      </c>
      <c r="I5" s="81" t="s">
        <v>339</v>
      </c>
    </row>
    <row r="6" spans="1:11" ht="18" customHeight="1" x14ac:dyDescent="0.35">
      <c r="A6" s="119">
        <v>61380097012</v>
      </c>
      <c r="B6" s="120">
        <v>58802237388</v>
      </c>
      <c r="C6" s="120">
        <v>1521248755</v>
      </c>
      <c r="D6" s="120">
        <v>220141426</v>
      </c>
      <c r="E6" s="120">
        <v>134320891</v>
      </c>
      <c r="F6" s="120">
        <v>548960829</v>
      </c>
      <c r="G6" s="120">
        <v>0</v>
      </c>
      <c r="H6" s="120">
        <v>153187723</v>
      </c>
      <c r="I6" s="121">
        <v>3.5200000000000001E-3</v>
      </c>
      <c r="K6" s="122"/>
    </row>
    <row r="8" spans="1:11" x14ac:dyDescent="0.35">
      <c r="A8" s="122"/>
    </row>
    <row r="13" spans="1:11" x14ac:dyDescent="0.35">
      <c r="B13" s="122"/>
      <c r="H13" s="122"/>
    </row>
    <row r="15" spans="1:11" x14ac:dyDescent="0.35">
      <c r="B15" s="122"/>
    </row>
    <row r="17" spans="8:9" x14ac:dyDescent="0.35">
      <c r="H17" s="123"/>
      <c r="I17" s="124"/>
    </row>
  </sheetData>
  <phoneticPr fontId="5"/>
  <pageMargins left="0.39370078740157483" right="0.39370078740157483" top="0.39370078740157483" bottom="0.39370078740157483" header="0.19685039370078741" footer="0.19685039370078741"/>
  <pageSetup paperSize="9" scale="77" orientation="landscape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有形固定資産の明細</vt:lpstr>
      <vt:lpstr>有形固定資産に係る行政目的別の明細</vt:lpstr>
      <vt:lpstr>投資及び出資金</vt:lpstr>
      <vt:lpstr>基金</vt:lpstr>
      <vt:lpstr>貸付金</vt:lpstr>
      <vt:lpstr>長期延滞債権</vt:lpstr>
      <vt:lpstr>未収金</vt:lpstr>
      <vt:lpstr>地方債等（借入先別）</vt:lpstr>
      <vt:lpstr>地方債等（利率別）</vt:lpstr>
      <vt:lpstr>地方債等（返済期間別）</vt:lpstr>
      <vt:lpstr>特定の契約条項が付された地方債等の概要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'地方債等（借入先別）'!Print_Area</vt:lpstr>
      <vt:lpstr>'地方債等（返済期間別）'!Print_Area</vt:lpstr>
      <vt:lpstr>'地方債等（利率別）'!Print_Area</vt:lpstr>
      <vt:lpstr>長期延滞債権!Print_Area</vt:lpstr>
      <vt:lpstr>投資及び出資金!Print_Area</vt:lpstr>
      <vt:lpstr>補助金等!Print_Area</vt:lpstr>
      <vt:lpstr>未収金!Print_Area</vt:lpstr>
      <vt:lpstr>基金!Print_Titles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2025-03-25T10:28:32Z</cp:lastPrinted>
  <dcterms:modified xsi:type="dcterms:W3CDTF">2025-03-31T04:03:11Z</dcterms:modified>
</cp:coreProperties>
</file>