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4決算(委託作成)\10 完成\02 附属明細\"/>
    </mc:Choice>
  </mc:AlternateContent>
  <bookViews>
    <workbookView xWindow="-120" yWindow="-120" windowWidth="20730" windowHeight="11160" tabRatio="815"/>
  </bookViews>
  <sheets>
    <sheet name="有形固定資産" sheetId="7" r:id="rId1"/>
    <sheet name="有形固定資産に係る行政目的別の明細" sheetId="8" r:id="rId2"/>
    <sheet name="投資及び出資金" sheetId="22" r:id="rId3"/>
    <sheet name="基金" sheetId="9" r:id="rId4"/>
    <sheet name="貸付金" sheetId="10" r:id="rId5"/>
    <sheet name="長期延滞債権" sheetId="11" r:id="rId6"/>
    <sheet name="未収金" sheetId="12" r:id="rId7"/>
    <sheet name="地方債等(借入先別)" sheetId="13" r:id="rId8"/>
    <sheet name="地方債等(利率別)" sheetId="14" r:id="rId9"/>
    <sheet name="地方債等(返済期間別)" sheetId="15" r:id="rId10"/>
    <sheet name="特定の契約条項が付された地方債等" sheetId="16" r:id="rId11"/>
    <sheet name="引当金" sheetId="17" r:id="rId12"/>
    <sheet name="補助金等" sheetId="18" r:id="rId13"/>
    <sheet name="財源" sheetId="19" r:id="rId14"/>
    <sheet name="財源情報" sheetId="20" r:id="rId15"/>
    <sheet name="資金" sheetId="21" r:id="rId16"/>
  </sheets>
  <definedNames>
    <definedName name="_xlnm._FilterDatabase" localSheetId="2" hidden="1">投資及び出資金!$A$31:$K$71</definedName>
    <definedName name="_xlnm._FilterDatabase" localSheetId="12" hidden="1">補助金等!$A$5:$E$27</definedName>
    <definedName name="_xlnm.Print_Area" localSheetId="11">引当金!$A$1:$F$11</definedName>
    <definedName name="_xlnm.Print_Area" localSheetId="3">基金!$A$1:$G$58</definedName>
    <definedName name="_xlnm.Print_Area" localSheetId="13">財源!$A$1:$E$43</definedName>
    <definedName name="_xlnm.Print_Area" localSheetId="14">財源情報!$A$1:$F$11</definedName>
    <definedName name="_xlnm.Print_Area" localSheetId="7">'地方債等(借入先別)'!$A$1:$K$21</definedName>
    <definedName name="_xlnm.Print_Area" localSheetId="9">'地方債等(返済期間別)'!$A$1:$J$6</definedName>
    <definedName name="_xlnm.Print_Area" localSheetId="8">'地方債等(利率別)'!$A$1:$I$6</definedName>
    <definedName name="_xlnm.Print_Area" localSheetId="5">長期延滞債権!$A$1:$C$30</definedName>
    <definedName name="_xlnm.Print_Area" localSheetId="2">投資及び出資金!$A$1:$K$75</definedName>
    <definedName name="_xlnm.Print_Area" localSheetId="12">補助金等!$A$1:$E$30</definedName>
    <definedName name="_xlnm.Print_Area" localSheetId="0">有形固定資産!$A$1:$H$66</definedName>
    <definedName name="_xlnm.Print_Titles" localSheetId="3">基金!$1:$5</definedName>
    <definedName name="_xlnm.Print_Titles" localSheetId="0">有形固定資産!$1:$5</definedName>
    <definedName name="_xlnm.Print_Titles" localSheetId="1">有形固定資産に係る行政目的別の明細!$1:$5</definedName>
  </definedNames>
  <calcPr calcId="162913"/>
</workbook>
</file>

<file path=xl/calcChain.xml><?xml version="1.0" encoding="utf-8"?>
<calcChain xmlns="http://schemas.openxmlformats.org/spreadsheetml/2006/main">
  <c r="K70" i="22" l="1"/>
  <c r="B70" i="22"/>
  <c r="I69" i="22"/>
  <c r="J69" i="22" s="1"/>
  <c r="G69" i="22"/>
  <c r="E69" i="22"/>
  <c r="I68" i="22"/>
  <c r="J68" i="22" s="1"/>
  <c r="G68" i="22"/>
  <c r="E68" i="22"/>
  <c r="I67" i="22"/>
  <c r="J67" i="22" s="1"/>
  <c r="H67" i="22"/>
  <c r="G67" i="22"/>
  <c r="E67" i="22"/>
  <c r="G66" i="22"/>
  <c r="E66" i="22"/>
  <c r="H66" i="22" s="1"/>
  <c r="I66" i="22" s="1"/>
  <c r="J66" i="22" s="1"/>
  <c r="J65" i="22"/>
  <c r="I65" i="22"/>
  <c r="G65" i="22"/>
  <c r="E65" i="22"/>
  <c r="J64" i="22"/>
  <c r="I64" i="22"/>
  <c r="G64" i="22"/>
  <c r="E64" i="22"/>
  <c r="G63" i="22"/>
  <c r="E63" i="22"/>
  <c r="H63" i="22" s="1"/>
  <c r="I63" i="22" s="1"/>
  <c r="J63" i="22" s="1"/>
  <c r="H62" i="22"/>
  <c r="I62" i="22" s="1"/>
  <c r="J62" i="22" s="1"/>
  <c r="G62" i="22"/>
  <c r="E62" i="22"/>
  <c r="I61" i="22"/>
  <c r="J61" i="22" s="1"/>
  <c r="G61" i="22"/>
  <c r="E61" i="22"/>
  <c r="I60" i="22"/>
  <c r="J60" i="22" s="1"/>
  <c r="G60" i="22"/>
  <c r="E60" i="22"/>
  <c r="I59" i="22"/>
  <c r="J59" i="22" s="1"/>
  <c r="G59" i="22"/>
  <c r="E59" i="22"/>
  <c r="I58" i="22"/>
  <c r="J58" i="22" s="1"/>
  <c r="G58" i="22"/>
  <c r="E58" i="22"/>
  <c r="I57" i="22"/>
  <c r="J57" i="22" s="1"/>
  <c r="H57" i="22"/>
  <c r="G57" i="22"/>
  <c r="E57" i="22"/>
  <c r="G56" i="22"/>
  <c r="E56" i="22"/>
  <c r="H56" i="22" s="1"/>
  <c r="I56" i="22" s="1"/>
  <c r="K54" i="22"/>
  <c r="K73" i="22" s="1"/>
  <c r="B54" i="22"/>
  <c r="G53" i="22"/>
  <c r="E53" i="22"/>
  <c r="H53" i="22" s="1"/>
  <c r="I53" i="22" s="1"/>
  <c r="J53" i="22" s="1"/>
  <c r="H52" i="22"/>
  <c r="I52" i="22" s="1"/>
  <c r="J52" i="22" s="1"/>
  <c r="G52" i="22"/>
  <c r="E52" i="22"/>
  <c r="I51" i="22"/>
  <c r="J51" i="22" s="1"/>
  <c r="H51" i="22"/>
  <c r="G51" i="22"/>
  <c r="E51" i="22"/>
  <c r="G50" i="22"/>
  <c r="E50" i="22"/>
  <c r="H50" i="22" s="1"/>
  <c r="I50" i="22" s="1"/>
  <c r="J50" i="22" s="1"/>
  <c r="G49" i="22"/>
  <c r="E49" i="22"/>
  <c r="H49" i="22" s="1"/>
  <c r="I49" i="22" s="1"/>
  <c r="J49" i="22" s="1"/>
  <c r="H48" i="22"/>
  <c r="I48" i="22" s="1"/>
  <c r="J48" i="22" s="1"/>
  <c r="G48" i="22"/>
  <c r="E48" i="22"/>
  <c r="I47" i="22"/>
  <c r="J47" i="22" s="1"/>
  <c r="H47" i="22"/>
  <c r="G47" i="22"/>
  <c r="E47" i="22"/>
  <c r="G46" i="22"/>
  <c r="E46" i="22"/>
  <c r="H46" i="22" s="1"/>
  <c r="I46" i="22" s="1"/>
  <c r="J46" i="22" s="1"/>
  <c r="G45" i="22"/>
  <c r="E45" i="22"/>
  <c r="H45" i="22" s="1"/>
  <c r="I45" i="22" s="1"/>
  <c r="J45" i="22" s="1"/>
  <c r="H44" i="22"/>
  <c r="I44" i="22" s="1"/>
  <c r="G44" i="22"/>
  <c r="E44" i="22"/>
  <c r="K42" i="22"/>
  <c r="K71" i="22" s="1"/>
  <c r="B42" i="22"/>
  <c r="B71" i="22" s="1"/>
  <c r="I41" i="22"/>
  <c r="J41" i="22" s="1"/>
  <c r="H41" i="22"/>
  <c r="G41" i="22"/>
  <c r="E41" i="22"/>
  <c r="G40" i="22"/>
  <c r="E40" i="22"/>
  <c r="H40" i="22" s="1"/>
  <c r="I40" i="22" s="1"/>
  <c r="J40" i="22" s="1"/>
  <c r="G39" i="22"/>
  <c r="E39" i="22"/>
  <c r="H39" i="22" s="1"/>
  <c r="I39" i="22" s="1"/>
  <c r="J39" i="22" s="1"/>
  <c r="H38" i="22"/>
  <c r="I38" i="22" s="1"/>
  <c r="J38" i="22" s="1"/>
  <c r="G38" i="22"/>
  <c r="E38" i="22"/>
  <c r="I37" i="22"/>
  <c r="J37" i="22" s="1"/>
  <c r="H37" i="22"/>
  <c r="G37" i="22"/>
  <c r="E37" i="22"/>
  <c r="G36" i="22"/>
  <c r="E36" i="22"/>
  <c r="H36" i="22" s="1"/>
  <c r="I36" i="22" s="1"/>
  <c r="J36" i="22" s="1"/>
  <c r="J35" i="22"/>
  <c r="G35" i="22"/>
  <c r="E35" i="22"/>
  <c r="H35" i="22" s="1"/>
  <c r="G34" i="22"/>
  <c r="E34" i="22"/>
  <c r="H34" i="22" s="1"/>
  <c r="I34" i="22" s="1"/>
  <c r="J34" i="22" s="1"/>
  <c r="H33" i="22"/>
  <c r="I33" i="22" s="1"/>
  <c r="G33" i="22"/>
  <c r="E33" i="22"/>
  <c r="J27" i="22"/>
  <c r="B27" i="22"/>
  <c r="B28" i="22" s="1"/>
  <c r="G26" i="22"/>
  <c r="E26" i="22"/>
  <c r="H26" i="22" s="1"/>
  <c r="I26" i="22" s="1"/>
  <c r="G25" i="22"/>
  <c r="E25" i="22"/>
  <c r="H25" i="22" s="1"/>
  <c r="I25" i="22" s="1"/>
  <c r="I27" i="22" s="1"/>
  <c r="E24" i="22"/>
  <c r="J23" i="22"/>
  <c r="B23" i="22"/>
  <c r="G22" i="22"/>
  <c r="E22" i="22"/>
  <c r="H22" i="22" s="1"/>
  <c r="I22" i="22" s="1"/>
  <c r="G21" i="22"/>
  <c r="E21" i="22"/>
  <c r="H21" i="22" s="1"/>
  <c r="I21" i="22" s="1"/>
  <c r="H20" i="22"/>
  <c r="G20" i="22"/>
  <c r="E20" i="22"/>
  <c r="H19" i="22"/>
  <c r="I19" i="22" s="1"/>
  <c r="G19" i="22"/>
  <c r="E19" i="22"/>
  <c r="H18" i="22"/>
  <c r="I18" i="22" s="1"/>
  <c r="G18" i="22"/>
  <c r="E18" i="22"/>
  <c r="J16" i="22"/>
  <c r="J28" i="22" s="1"/>
  <c r="B16" i="22"/>
  <c r="G15" i="22"/>
  <c r="H15" i="22" s="1"/>
  <c r="I15" i="22" s="1"/>
  <c r="I16" i="22" s="1"/>
  <c r="E15" i="22"/>
  <c r="H10" i="22"/>
  <c r="E8" i="22"/>
  <c r="F8" i="22" s="1"/>
  <c r="D8" i="22"/>
  <c r="D10" i="22" s="1"/>
  <c r="J44" i="22" l="1"/>
  <c r="J54" i="22" s="1"/>
  <c r="I54" i="22"/>
  <c r="I28" i="22"/>
  <c r="I42" i="22"/>
  <c r="J33" i="22"/>
  <c r="J42" i="22" s="1"/>
  <c r="F10" i="22"/>
  <c r="G8" i="22"/>
  <c r="G10" i="22" s="1"/>
  <c r="J74" i="22"/>
  <c r="I23" i="22"/>
  <c r="J56" i="22"/>
  <c r="I70" i="22"/>
  <c r="J70" i="22" s="1"/>
  <c r="I71" i="22" l="1"/>
  <c r="I73" i="22"/>
  <c r="I74" i="22"/>
  <c r="I75" i="22"/>
  <c r="J71" i="22"/>
  <c r="J73" i="22"/>
  <c r="J75" i="22" s="1"/>
  <c r="B9" i="21" l="1"/>
  <c r="F15" i="10" l="1"/>
  <c r="E15" i="10"/>
  <c r="D15" i="10"/>
  <c r="C15" i="10"/>
  <c r="B15" i="10"/>
  <c r="F13" i="10"/>
  <c r="F12" i="10"/>
  <c r="F11" i="10"/>
  <c r="F10" i="10"/>
  <c r="F9" i="10"/>
  <c r="F8" i="10"/>
  <c r="F7" i="10"/>
</calcChain>
</file>

<file path=xl/sharedStrings.xml><?xml version="1.0" encoding="utf-8"?>
<sst xmlns="http://schemas.openxmlformats.org/spreadsheetml/2006/main" count="681" uniqueCount="453">
  <si>
    <t>有形固定資産の明細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</si>
  <si>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</si>
  <si>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</si>
  <si>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</si>
  <si>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</si>
  <si>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</si>
  <si>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</si>
  <si>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</si>
  <si>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</si>
  <si>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</si>
  <si>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</si>
  <si>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</si>
  <si>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</si>
  <si>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</si>
  <si>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</si>
  <si>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</si>
  <si>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</si>
  <si>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</si>
  <si>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</si>
  <si>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</si>
  <si>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</si>
  <si>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</si>
  <si>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</si>
  <si>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</si>
  <si>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</si>
  <si>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</si>
  <si>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</si>
  <si>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</si>
  <si>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</si>
  <si>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</si>
  <si>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</si>
  <si>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</si>
  <si>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</si>
  <si>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</si>
  <si>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</si>
  <si>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</si>
  <si>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</si>
  <si>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</si>
  <si>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</si>
  <si>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</si>
  <si>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</si>
  <si>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</si>
  <si>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</si>
  <si>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</si>
  <si>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</si>
  <si>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</si>
  <si>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</si>
  <si>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</si>
  <si>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</si>
  <si>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</si>
  <si>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</si>
  <si>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</si>
  <si>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</si>
  <si>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</si>
  <si>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</si>
  <si>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</si>
  <si>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</si>
  <si>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</si>
  <si>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</si>
  <si>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</si>
  <si>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</si>
  <si>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</si>
  <si>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</si>
  <si>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</si>
  <si>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</si>
  <si>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</si>
  <si>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</si>
  <si>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</si>
  <si>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</si>
  <si>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</si>
  <si>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</si>
  <si>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</si>
  <si>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自治体名：小松市</t>
    <rPh sb="5" eb="7">
      <t>コマツ</t>
    </rPh>
    <phoneticPr fontId="1"/>
  </si>
  <si>
    <t>年度：令和４年度</t>
    <rPh sb="3" eb="5">
      <t>レイワ</t>
    </rPh>
    <phoneticPr fontId="1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</si>
  <si>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</si>
  <si>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</si>
  <si>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</si>
  <si>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</si>
  <si>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</si>
  <si>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</si>
  <si>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</si>
  <si>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</si>
  <si>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</si>
  <si>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基金の明細</t>
  </si>
  <si>
    <t>自治体名：小松市</t>
    <rPh sb="5" eb="7">
      <t>コマツ</t>
    </rPh>
    <rPh sb="7" eb="8">
      <t>シ</t>
    </rPh>
    <phoneticPr fontId="1"/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</si>
  <si>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1"/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</si>
  <si>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</si>
  <si>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</si>
  <si>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</si>
  <si>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</si>
  <si>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</si>
  <si>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</si>
  <si>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1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</si>
  <si>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1"/>
  </si>
  <si>
    <t>地域経済活性化対策基金</t>
    <rPh sb="9" eb="11">
      <t>キキン</t>
    </rPh>
    <phoneticPr fontId="14"/>
  </si>
  <si>
    <t>国府台基金</t>
  </si>
  <si>
    <t>土地開発基金</t>
    <rPh sb="0" eb="2">
      <t>トチ</t>
    </rPh>
    <rPh sb="2" eb="4">
      <t>カイハツ</t>
    </rPh>
    <rPh sb="4" eb="6">
      <t>キキン</t>
    </rPh>
    <phoneticPr fontId="1"/>
  </si>
  <si>
    <t>ＳＤＧｓこまつ未来基金</t>
    <rPh sb="7" eb="9">
      <t>ミライ</t>
    </rPh>
    <rPh sb="9" eb="11">
      <t>キキン</t>
    </rPh>
    <phoneticPr fontId="1"/>
  </si>
  <si>
    <t>社会福祉基金</t>
  </si>
  <si>
    <t>社会福祉基金（小松サン・アビリティ－ズ整備）</t>
    <rPh sb="7" eb="9">
      <t>コマツ</t>
    </rPh>
    <rPh sb="19" eb="21">
      <t>セイビ</t>
    </rPh>
    <phoneticPr fontId="1"/>
  </si>
  <si>
    <t>すこやかこまつ推進基金</t>
    <rPh sb="7" eb="9">
      <t>スイシン</t>
    </rPh>
    <rPh sb="9" eb="11">
      <t>キキン</t>
    </rPh>
    <phoneticPr fontId="14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</si>
  <si>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4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</si>
  <si>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1"/>
  </si>
  <si>
    <t>子ども・子育て応援基金（不妊治療支援）</t>
    <rPh sb="0" eb="1">
      <t>コ</t>
    </rPh>
    <rPh sb="4" eb="6">
      <t>コソダ</t>
    </rPh>
    <rPh sb="7" eb="9">
      <t>オウエン</t>
    </rPh>
    <rPh sb="9" eb="11">
      <t>キキン</t>
    </rPh>
    <rPh sb="12" eb="14">
      <t>フニン</t>
    </rPh>
    <rPh sb="14" eb="16">
      <t>チリョウ</t>
    </rPh>
    <rPh sb="16" eb="18">
      <t>シエン</t>
    </rPh>
    <phoneticPr fontId="14"/>
  </si>
  <si>
    <t>子ども・子育て応援基金（不育治療支援）</t>
    <rPh sb="0" eb="1">
      <t>コ</t>
    </rPh>
    <rPh sb="4" eb="6">
      <t>コソダ</t>
    </rPh>
    <rPh sb="7" eb="9">
      <t>オウエン</t>
    </rPh>
    <rPh sb="9" eb="11">
      <t>キキン</t>
    </rPh>
    <rPh sb="12" eb="13">
      <t>フ</t>
    </rPh>
    <rPh sb="13" eb="14">
      <t>イク</t>
    </rPh>
    <rPh sb="14" eb="16">
      <t>チリョウ</t>
    </rPh>
    <rPh sb="16" eb="18">
      <t>シエン</t>
    </rPh>
    <phoneticPr fontId="14"/>
  </si>
  <si>
    <t>子ども・子育て応援基金（子どもの任意予防接種助成）</t>
    <rPh sb="0" eb="1">
      <t>コ</t>
    </rPh>
    <rPh sb="4" eb="6">
      <t>コソダ</t>
    </rPh>
    <rPh sb="7" eb="9">
      <t>オウエン</t>
    </rPh>
    <rPh sb="9" eb="11">
      <t>キキン</t>
    </rPh>
    <rPh sb="12" eb="13">
      <t>コ</t>
    </rPh>
    <rPh sb="16" eb="18">
      <t>ニンイ</t>
    </rPh>
    <rPh sb="18" eb="20">
      <t>ヨボウ</t>
    </rPh>
    <rPh sb="20" eb="22">
      <t>セッシュ</t>
    </rPh>
    <rPh sb="22" eb="24">
      <t>ジョセイ</t>
    </rPh>
    <phoneticPr fontId="14"/>
  </si>
  <si>
    <t>子ども・子育て応援基金（こども医療費）</t>
    <rPh sb="0" eb="1">
      <t>コ</t>
    </rPh>
    <rPh sb="4" eb="6">
      <t>コソダ</t>
    </rPh>
    <rPh sb="7" eb="9">
      <t>オウエン</t>
    </rPh>
    <rPh sb="9" eb="11">
      <t>キキン</t>
    </rPh>
    <rPh sb="15" eb="18">
      <t>イリョウヒ</t>
    </rPh>
    <phoneticPr fontId="14"/>
  </si>
  <si>
    <t>子ども・子育て応援基金（学校給食）</t>
    <rPh sb="0" eb="1">
      <t>コ</t>
    </rPh>
    <rPh sb="4" eb="6">
      <t>コソダ</t>
    </rPh>
    <rPh sb="7" eb="9">
      <t>オウエン</t>
    </rPh>
    <rPh sb="9" eb="11">
      <t>キキン</t>
    </rPh>
    <rPh sb="12" eb="14">
      <t>ガッコウ</t>
    </rPh>
    <rPh sb="14" eb="16">
      <t>キュウショク</t>
    </rPh>
    <phoneticPr fontId="14"/>
  </si>
  <si>
    <t>エコロジーパークこまつ基金</t>
    <rPh sb="11" eb="13">
      <t>キキン</t>
    </rPh>
    <phoneticPr fontId="14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</si>
  <si>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4"/>
  </si>
  <si>
    <t>森林環境保全基金（森林環境譲与税）</t>
    <rPh sb="0" eb="2">
      <t>シンリン</t>
    </rPh>
    <rPh sb="2" eb="4">
      <t>カンキョウ</t>
    </rPh>
    <rPh sb="4" eb="6">
      <t>ホゼン</t>
    </rPh>
    <rPh sb="6" eb="8">
      <t>キキン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1"/>
  </si>
  <si>
    <t>森林環境保全基金（森づくりGCF）</t>
    <rPh sb="0" eb="2">
      <t>シンリン</t>
    </rPh>
    <rPh sb="2" eb="4">
      <t>カンキョウ</t>
    </rPh>
    <rPh sb="4" eb="6">
      <t>ホゼン</t>
    </rPh>
    <rPh sb="6" eb="8">
      <t>キキン</t>
    </rPh>
    <rPh sb="9" eb="10">
      <t>モリ</t>
    </rPh>
    <phoneticPr fontId="1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</si>
  <si>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4"/>
  </si>
  <si>
    <t>温泉施設整備基金</t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</si>
  <si>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4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</si>
  <si>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4"/>
  </si>
  <si>
    <t>消防奨励基金</t>
    <rPh sb="0" eb="2">
      <t>ショウボウ</t>
    </rPh>
    <rPh sb="2" eb="4">
      <t>ショウレイ</t>
    </rPh>
    <rPh sb="4" eb="6">
      <t>キキン</t>
    </rPh>
    <phoneticPr fontId="14"/>
  </si>
  <si>
    <t>奨学金基金</t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</si>
  <si>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</si>
  <si>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</si>
  <si>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4"/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</si>
  <si>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4"/>
  </si>
  <si>
    <t>未来教育推進基金（GIGA）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</si>
  <si>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未来教育推進基金（ALT）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</si>
  <si>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文化振興基金</t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</si>
  <si>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5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</si>
  <si>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5"/>
  </si>
  <si>
    <t>文化振興基金（フローラルこまつ応援金）</t>
    <rPh sb="15" eb="17">
      <t>オウエン</t>
    </rPh>
    <rPh sb="17" eb="18">
      <t>キン</t>
    </rPh>
    <phoneticPr fontId="15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</si>
  <si>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4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</si>
  <si>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</si>
  <si>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</si>
  <si>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4"/>
  </si>
  <si>
    <t>ふるさとこまつ応援寄附金</t>
    <rPh sb="7" eb="9">
      <t>オウエン</t>
    </rPh>
    <rPh sb="9" eb="12">
      <t>キフキン</t>
    </rPh>
    <phoneticPr fontId="1"/>
  </si>
  <si>
    <t>退職者寄附金</t>
    <rPh sb="0" eb="3">
      <t>タイショクシャ</t>
    </rPh>
    <rPh sb="3" eb="6">
      <t>キフキン</t>
    </rPh>
    <phoneticPr fontId="1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</si>
  <si>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1"/>
  </si>
  <si>
    <t>下水道事業会計基金</t>
    <rPh sb="0" eb="3">
      <t>ゲスイドウ</t>
    </rPh>
    <rPh sb="3" eb="5">
      <t>ジギョウ</t>
    </rPh>
    <rPh sb="5" eb="7">
      <t>カイケイ</t>
    </rPh>
    <rPh sb="7" eb="9">
      <t>キキン</t>
    </rPh>
    <phoneticPr fontId="1"/>
  </si>
  <si>
    <t>財政調整基金（一般会計）</t>
    <rPh sb="0" eb="2">
      <t>ザイセイ</t>
    </rPh>
    <rPh sb="2" eb="4">
      <t>チョウセイ</t>
    </rPh>
    <rPh sb="4" eb="6">
      <t>キキン</t>
    </rPh>
    <rPh sb="7" eb="9">
      <t>イッパン</t>
    </rPh>
    <rPh sb="9" eb="11">
      <t>カイケイ</t>
    </rPh>
    <phoneticPr fontId="1"/>
  </si>
  <si>
    <t>財政調整基金（国民健康保険事業基金）</t>
    <rPh sb="0" eb="2">
      <t>ザイセイ</t>
    </rPh>
    <rPh sb="2" eb="4">
      <t>チョウセイ</t>
    </rPh>
    <rPh sb="4" eb="6">
      <t>キキン</t>
    </rPh>
    <rPh sb="7" eb="13">
      <t>コクミンケンコウホケン</t>
    </rPh>
    <rPh sb="13" eb="15">
      <t>ジギョウ</t>
    </rPh>
    <rPh sb="15" eb="17">
      <t>キキン</t>
    </rPh>
    <phoneticPr fontId="1"/>
  </si>
  <si>
    <t>財政調整基金（介護給付費準備基金）</t>
    <rPh sb="0" eb="2">
      <t>ザイセイ</t>
    </rPh>
    <rPh sb="2" eb="4">
      <t>チョウセイ</t>
    </rPh>
    <rPh sb="4" eb="6">
      <t>キキン</t>
    </rPh>
    <rPh sb="7" eb="9">
      <t>カイゴ</t>
    </rPh>
    <rPh sb="9" eb="11">
      <t>キュウフ</t>
    </rPh>
    <rPh sb="11" eb="12">
      <t>ヒ</t>
    </rPh>
    <rPh sb="12" eb="14">
      <t>ジュンビ</t>
    </rPh>
    <rPh sb="14" eb="16">
      <t>キキン</t>
    </rPh>
    <phoneticPr fontId="1"/>
  </si>
  <si>
    <t>合計</t>
    <phoneticPr fontId="1"/>
  </si>
  <si>
    <t>減債基金（長期）</t>
    <rPh sb="0" eb="2">
      <t>ゲンサイ</t>
    </rPh>
    <rPh sb="2" eb="4">
      <t>キキン</t>
    </rPh>
    <rPh sb="5" eb="7">
      <t>チョウキ</t>
    </rPh>
    <phoneticPr fontId="1"/>
  </si>
  <si>
    <t>その他基金（長期）</t>
    <rPh sb="2" eb="3">
      <t>タ</t>
    </rPh>
    <rPh sb="3" eb="5">
      <t>キキン</t>
    </rPh>
    <rPh sb="6" eb="8">
      <t>チョウキ</t>
    </rPh>
    <phoneticPr fontId="1"/>
  </si>
  <si>
    <t>財政調整基金（流動）</t>
    <rPh sb="0" eb="2">
      <t>ザイセイ</t>
    </rPh>
    <rPh sb="2" eb="4">
      <t>チョウセイ</t>
    </rPh>
    <rPh sb="4" eb="6">
      <t>キキン</t>
    </rPh>
    <rPh sb="7" eb="9">
      <t>リュウドウ</t>
    </rPh>
    <phoneticPr fontId="1"/>
  </si>
  <si>
    <t>合計</t>
    <rPh sb="0" eb="2">
      <t>ゴウケイケイ</t>
    </rPh>
    <phoneticPr fontId="1"/>
  </si>
  <si>
    <t>貸付金の明細</t>
  </si>
  <si>
    <t>自治体名：小松市</t>
    <rPh sb="5" eb="8">
      <t>コマツシ</t>
    </rPh>
    <phoneticPr fontId="1"/>
  </si>
  <si>
    <t>年度：令和４年度</t>
    <rPh sb="3" eb="5">
      <t>レイワ</t>
    </rPh>
    <rPh sb="6" eb="7">
      <t>ネン</t>
    </rPh>
    <phoneticPr fontId="1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</si>
  <si>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</si>
  <si>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</si>
  <si>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</si>
  <si>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</si>
  <si>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</si>
  <si>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</si>
  <si>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1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</si>
  <si>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1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</si>
  <si>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1"/>
  </si>
  <si>
    <t>小松市奨学金貸与金</t>
    <rPh sb="0" eb="2">
      <t>コマツ</t>
    </rPh>
    <rPh sb="2" eb="3">
      <t>シ</t>
    </rPh>
    <rPh sb="3" eb="6">
      <t>ショウガクキン</t>
    </rPh>
    <rPh sb="6" eb="8">
      <t>タイヨ</t>
    </rPh>
    <rPh sb="8" eb="9">
      <t>キン</t>
    </rPh>
    <phoneticPr fontId="16"/>
  </si>
  <si>
    <t>今江町町内会</t>
    <rPh sb="0" eb="2">
      <t>イマエ</t>
    </rPh>
    <rPh sb="2" eb="3">
      <t>マチ</t>
    </rPh>
    <rPh sb="3" eb="5">
      <t>チョウナイ</t>
    </rPh>
    <rPh sb="5" eb="6">
      <t>カイ</t>
    </rPh>
    <phoneticPr fontId="16"/>
  </si>
  <si>
    <t>災害援護資金</t>
    <rPh sb="0" eb="2">
      <t>サイガイ</t>
    </rPh>
    <rPh sb="2" eb="4">
      <t>エンゴ</t>
    </rPh>
    <rPh sb="4" eb="6">
      <t>シキン</t>
    </rPh>
    <phoneticPr fontId="16"/>
  </si>
  <si>
    <t>下水道排水設備工事資金</t>
    <rPh sb="0" eb="3">
      <t>ゲスイドウ</t>
    </rPh>
    <rPh sb="3" eb="5">
      <t>ハイスイ</t>
    </rPh>
    <rPh sb="5" eb="7">
      <t>セツビ</t>
    </rPh>
    <rPh sb="7" eb="9">
      <t>コウジ</t>
    </rPh>
    <rPh sb="9" eb="11">
      <t>シキン</t>
    </rPh>
    <phoneticPr fontId="1"/>
  </si>
  <si>
    <t>長期延滞債権の明細</t>
  </si>
  <si>
    <t>会計：全体会計</t>
    <rPh sb="3" eb="5">
      <t>ゼンタイ</t>
    </rPh>
    <phoneticPr fontId="1"/>
  </si>
  <si>
    <t>徴収不能引当金計上額</t>
  </si>
  <si>
    <t>【貸付金】</t>
  </si>
  <si>
    <t>　　　該当なし</t>
    <rPh sb="3" eb="5">
      <t>ガイトウ</t>
    </rPh>
    <phoneticPr fontId="1"/>
  </si>
  <si>
    <t>小計</t>
  </si>
  <si>
    <t>【未収金】</t>
    <rPh sb="1" eb="4">
      <t>ミシュウキン</t>
    </rPh>
    <phoneticPr fontId="1"/>
  </si>
  <si>
    <t>税等未収金</t>
    <rPh sb="0" eb="2">
      <t>ゼイトウ</t>
    </rPh>
    <phoneticPr fontId="1"/>
  </si>
  <si>
    <t>　　　市民税　個人</t>
    <rPh sb="3" eb="5">
      <t>シミン</t>
    </rPh>
    <rPh sb="5" eb="6">
      <t>ゼイ</t>
    </rPh>
    <rPh sb="7" eb="9">
      <t>コジン</t>
    </rPh>
    <phoneticPr fontId="1"/>
  </si>
  <si>
    <t>　　　市民税　法人</t>
    <rPh sb="3" eb="5">
      <t>シミン</t>
    </rPh>
    <rPh sb="5" eb="6">
      <t>ゼイ</t>
    </rPh>
    <rPh sb="7" eb="9">
      <t>ホウジン</t>
    </rPh>
    <phoneticPr fontId="1"/>
  </si>
  <si>
    <t>　　　固定資産税</t>
    <rPh sb="3" eb="5">
      <t>コテイ</t>
    </rPh>
    <rPh sb="5" eb="8">
      <t>シサンゼイ</t>
    </rPh>
    <phoneticPr fontId="1"/>
  </si>
  <si>
    <t>　　　軽自動車税</t>
    <rPh sb="3" eb="7">
      <t>ケイジドウシャ</t>
    </rPh>
    <rPh sb="7" eb="8">
      <t>ゼイ</t>
    </rPh>
    <phoneticPr fontId="1"/>
  </si>
  <si>
    <t>　　　入湯税</t>
    <rPh sb="3" eb="5">
      <t>ニュウトウ</t>
    </rPh>
    <rPh sb="5" eb="6">
      <t>ゼイ</t>
    </rPh>
    <phoneticPr fontId="1"/>
  </si>
  <si>
    <t>　　　都市計画税</t>
    <rPh sb="3" eb="5">
      <t>トシ</t>
    </rPh>
    <rPh sb="5" eb="7">
      <t>ケイカク</t>
    </rPh>
    <rPh sb="7" eb="8">
      <t>ゼイ</t>
    </rPh>
    <phoneticPr fontId="1"/>
  </si>
  <si>
    <t>　　　保険料（税）</t>
    <rPh sb="3" eb="6">
      <t>ホケンリョウ</t>
    </rPh>
    <rPh sb="7" eb="8">
      <t>ゼイ</t>
    </rPh>
    <phoneticPr fontId="1"/>
  </si>
  <si>
    <t>小計</t>
    <phoneticPr fontId="1"/>
  </si>
  <si>
    <t>〈未収金〉</t>
    <rPh sb="1" eb="3">
      <t>ミシュウ</t>
    </rPh>
    <phoneticPr fontId="1"/>
  </si>
  <si>
    <t>児童福祉費雑入</t>
    <rPh sb="0" eb="2">
      <t>ジドウ</t>
    </rPh>
    <rPh sb="2" eb="4">
      <t>フクシ</t>
    </rPh>
    <rPh sb="4" eb="5">
      <t>ヒ</t>
    </rPh>
    <rPh sb="5" eb="6">
      <t>ザツ</t>
    </rPh>
    <rPh sb="6" eb="7">
      <t>イ</t>
    </rPh>
    <phoneticPr fontId="1"/>
  </si>
  <si>
    <t>保健体育費雑入</t>
    <rPh sb="5" eb="6">
      <t>ザツ</t>
    </rPh>
    <rPh sb="6" eb="7">
      <t>イ</t>
    </rPh>
    <phoneticPr fontId="1"/>
  </si>
  <si>
    <t>社会教育費雑入</t>
    <rPh sb="0" eb="2">
      <t>シャカイ</t>
    </rPh>
    <rPh sb="2" eb="4">
      <t>キョウイク</t>
    </rPh>
    <rPh sb="4" eb="5">
      <t>ヒ</t>
    </rPh>
    <rPh sb="5" eb="6">
      <t>ザツ</t>
    </rPh>
    <rPh sb="6" eb="7">
      <t>イ</t>
    </rPh>
    <phoneticPr fontId="1"/>
  </si>
  <si>
    <t>社会教育使用料</t>
    <rPh sb="0" eb="2">
      <t>シャカイ</t>
    </rPh>
    <rPh sb="2" eb="4">
      <t>キョウイク</t>
    </rPh>
    <rPh sb="4" eb="6">
      <t>シヨウ</t>
    </rPh>
    <rPh sb="6" eb="7">
      <t>リョウ</t>
    </rPh>
    <phoneticPr fontId="1"/>
  </si>
  <si>
    <t>児童福祉手数料</t>
    <rPh sb="0" eb="2">
      <t>ジドウ</t>
    </rPh>
    <rPh sb="2" eb="4">
      <t>フクシ</t>
    </rPh>
    <rPh sb="4" eb="6">
      <t>テスウ</t>
    </rPh>
    <rPh sb="6" eb="7">
      <t>リョウ</t>
    </rPh>
    <phoneticPr fontId="1"/>
  </si>
  <si>
    <t>清掃手数料</t>
    <rPh sb="0" eb="2">
      <t>セイソウ</t>
    </rPh>
    <rPh sb="2" eb="4">
      <t>テスウ</t>
    </rPh>
    <rPh sb="4" eb="5">
      <t>リョウ</t>
    </rPh>
    <phoneticPr fontId="1"/>
  </si>
  <si>
    <t>総務管理手数料</t>
    <rPh sb="0" eb="2">
      <t>ソウム</t>
    </rPh>
    <rPh sb="2" eb="4">
      <t>カンリ</t>
    </rPh>
    <rPh sb="4" eb="7">
      <t>テスウリョウ</t>
    </rPh>
    <phoneticPr fontId="1"/>
  </si>
  <si>
    <t>財産貸付収入</t>
    <rPh sb="0" eb="2">
      <t>ザイサン</t>
    </rPh>
    <rPh sb="2" eb="4">
      <t>カシツケ</t>
    </rPh>
    <rPh sb="4" eb="6">
      <t>シュウニュウ</t>
    </rPh>
    <phoneticPr fontId="1"/>
  </si>
  <si>
    <t>雑入</t>
    <rPh sb="0" eb="1">
      <t>ザツ</t>
    </rPh>
    <rPh sb="1" eb="2">
      <t>ニュウ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</si>
  <si>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</si>
  <si>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</si>
  <si>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未収金の明細</t>
  </si>
  <si>
    <t>会計：全体会計</t>
    <rPh sb="3" eb="5">
      <t>ゼンタイ</t>
    </rPh>
    <rPh sb="5" eb="7">
      <t>カイケイ</t>
    </rPh>
    <phoneticPr fontId="1"/>
  </si>
  <si>
    <t>[税等未収金]</t>
    <rPh sb="1" eb="3">
      <t>ゼイトウ</t>
    </rPh>
    <phoneticPr fontId="1"/>
  </si>
  <si>
    <t>　　　市民税　個人</t>
    <rPh sb="3" eb="6">
      <t>シミンゼイ</t>
    </rPh>
    <rPh sb="7" eb="9">
      <t>コジン</t>
    </rPh>
    <phoneticPr fontId="1"/>
  </si>
  <si>
    <t>　　　市民税　法人</t>
    <rPh sb="3" eb="6">
      <t>シミンゼイ</t>
    </rPh>
    <rPh sb="7" eb="9">
      <t>ホウジン</t>
    </rPh>
    <phoneticPr fontId="1"/>
  </si>
  <si>
    <t>　　　社会福祉負担金</t>
    <rPh sb="3" eb="5">
      <t>シャカイ</t>
    </rPh>
    <rPh sb="5" eb="7">
      <t>フクシ</t>
    </rPh>
    <rPh sb="7" eb="10">
      <t>フタンキン</t>
    </rPh>
    <phoneticPr fontId="1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</si>
  <si>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1"/>
  </si>
  <si>
    <t>　　　保健体育費負担金</t>
    <rPh sb="3" eb="5">
      <t>ホケン</t>
    </rPh>
    <rPh sb="5" eb="7">
      <t>タイイク</t>
    </rPh>
    <rPh sb="7" eb="8">
      <t>ヒ</t>
    </rPh>
    <rPh sb="8" eb="10">
      <t>フタン</t>
    </rPh>
    <rPh sb="10" eb="11">
      <t>キン</t>
    </rPh>
    <phoneticPr fontId="1"/>
  </si>
  <si>
    <t>　　　災害復旧費負担金(国県等補助金)</t>
    <rPh sb="3" eb="5">
      <t>サイガイ</t>
    </rPh>
    <rPh sb="5" eb="7">
      <t>フッキュウ</t>
    </rPh>
    <rPh sb="7" eb="8">
      <t>ヒ</t>
    </rPh>
    <rPh sb="8" eb="11">
      <t>フタンキン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1"/>
  </si>
  <si>
    <t>　　　土木費国庫補助金(国県等補助金)</t>
    <rPh sb="3" eb="5">
      <t>ドボク</t>
    </rPh>
    <rPh sb="5" eb="6">
      <t>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1"/>
  </si>
  <si>
    <t>　　　教育費国庫補助金(国県等補助金)</t>
    <rPh sb="3" eb="6">
      <t>キョウイクヒ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1"/>
  </si>
  <si>
    <t>　　　農林水産業費県負担金(国県等補助金)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フタンキン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1"/>
  </si>
  <si>
    <t>　　　民生費県補助金(国県等補助金)</t>
    <rPh sb="3" eb="5">
      <t>ミンセイ</t>
    </rPh>
    <rPh sb="5" eb="6">
      <t>ヒ</t>
    </rPh>
    <rPh sb="6" eb="7">
      <t>ケン</t>
    </rPh>
    <rPh sb="7" eb="10">
      <t>ホジョキン</t>
    </rPh>
    <rPh sb="11" eb="12">
      <t>クニ</t>
    </rPh>
    <rPh sb="12" eb="13">
      <t>ケン</t>
    </rPh>
    <rPh sb="13" eb="14">
      <t>トウ</t>
    </rPh>
    <rPh sb="14" eb="17">
      <t>ホジョキン</t>
    </rPh>
    <phoneticPr fontId="1"/>
  </si>
  <si>
    <t>　　　農林水産業費県補助金(国県等補助金)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ホジョキン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1"/>
  </si>
  <si>
    <t>　　　災害復旧費県補助金(国県等補助金)</t>
    <rPh sb="3" eb="5">
      <t>サイガイ</t>
    </rPh>
    <rPh sb="5" eb="7">
      <t>フッキュウ</t>
    </rPh>
    <rPh sb="7" eb="8">
      <t>ヒ</t>
    </rPh>
    <rPh sb="8" eb="9">
      <t>ケン</t>
    </rPh>
    <rPh sb="9" eb="12">
      <t>ホジョキン</t>
    </rPh>
    <rPh sb="13" eb="14">
      <t>クニ</t>
    </rPh>
    <rPh sb="14" eb="15">
      <t>ケン</t>
    </rPh>
    <rPh sb="15" eb="16">
      <t>トウ</t>
    </rPh>
    <rPh sb="16" eb="19">
      <t>ホジョキン</t>
    </rPh>
    <phoneticPr fontId="1"/>
  </si>
  <si>
    <t>[その他の未収金]</t>
    <rPh sb="5" eb="7">
      <t>ミシュウ</t>
    </rPh>
    <phoneticPr fontId="1"/>
  </si>
  <si>
    <t>　　　総務使用料</t>
    <rPh sb="3" eb="5">
      <t>ソウム</t>
    </rPh>
    <rPh sb="5" eb="7">
      <t>シヨウ</t>
    </rPh>
    <rPh sb="7" eb="8">
      <t>リョウ</t>
    </rPh>
    <phoneticPr fontId="1"/>
  </si>
  <si>
    <t>　　　商工使用料</t>
    <rPh sb="3" eb="5">
      <t>ショウコウ</t>
    </rPh>
    <rPh sb="5" eb="7">
      <t>シヨウ</t>
    </rPh>
    <rPh sb="7" eb="8">
      <t>リョウ</t>
    </rPh>
    <phoneticPr fontId="1"/>
  </si>
  <si>
    <t>　　　土木使用料</t>
    <rPh sb="3" eb="5">
      <t>ドボク</t>
    </rPh>
    <rPh sb="5" eb="7">
      <t>シヨウ</t>
    </rPh>
    <rPh sb="7" eb="8">
      <t>リョウ</t>
    </rPh>
    <phoneticPr fontId="1"/>
  </si>
  <si>
    <t>　　　民生手数料</t>
    <rPh sb="3" eb="5">
      <t>ミンセイ</t>
    </rPh>
    <rPh sb="5" eb="8">
      <t>テスウリョウ</t>
    </rPh>
    <phoneticPr fontId="1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</si>
  <si>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</si>
  <si>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　　　</t>
    </r>
    <r>
      <rPr>
        <sz val="9"/>
        <color theme="1"/>
        <rFont val="游ゴシック"/>
        <family val="2"/>
        <scheme val="minor"/>
      </rPr>
      <t>社会福祉費雑入</t>
    </r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1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</si>
  <si>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1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</si>
  <si>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1"/>
  </si>
  <si>
    <t>　　　住宅費雑入</t>
    <rPh sb="3" eb="5">
      <t>ジュウタク</t>
    </rPh>
    <rPh sb="5" eb="6">
      <t>ヒ</t>
    </rPh>
    <rPh sb="6" eb="7">
      <t>ザツ</t>
    </rPh>
    <rPh sb="7" eb="8">
      <t>イ</t>
    </rPh>
    <phoneticPr fontId="1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</si>
  <si>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1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</si>
  <si>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1"/>
  </si>
  <si>
    <t>　　　返納金</t>
    <rPh sb="3" eb="5">
      <t>ヘンノウ</t>
    </rPh>
    <rPh sb="5" eb="6">
      <t>キン</t>
    </rPh>
    <phoneticPr fontId="1"/>
  </si>
  <si>
    <t>　　　給水収益他</t>
    <rPh sb="3" eb="5">
      <t>キュウスイ</t>
    </rPh>
    <rPh sb="5" eb="7">
      <t>シュウエキ</t>
    </rPh>
    <rPh sb="7" eb="8">
      <t>ホカ</t>
    </rPh>
    <phoneticPr fontId="1"/>
  </si>
  <si>
    <t>　　　下水道使用料他</t>
    <rPh sb="3" eb="6">
      <t>ゲスイドウ</t>
    </rPh>
    <rPh sb="6" eb="9">
      <t>シヨウリョウ</t>
    </rPh>
    <rPh sb="9" eb="10">
      <t>ホカ</t>
    </rPh>
    <phoneticPr fontId="1"/>
  </si>
  <si>
    <t>　　　医業収益他</t>
    <rPh sb="3" eb="5">
      <t>イギョウ</t>
    </rPh>
    <rPh sb="5" eb="7">
      <t>シュウエキ</t>
    </rPh>
    <rPh sb="7" eb="8">
      <t>ホカ</t>
    </rPh>
    <phoneticPr fontId="1"/>
  </si>
  <si>
    <t>小計</t>
    <rPh sb="0" eb="2">
      <t>ショウケイ</t>
    </rPh>
    <phoneticPr fontId="1"/>
  </si>
  <si>
    <t>相殺</t>
    <rPh sb="0" eb="2">
      <t>ソウサイ</t>
    </rPh>
    <phoneticPr fontId="1"/>
  </si>
  <si>
    <t>【水道事業特別会計】</t>
    <rPh sb="1" eb="3">
      <t>スイドウ</t>
    </rPh>
    <rPh sb="3" eb="5">
      <t>ジギョウ</t>
    </rPh>
    <rPh sb="5" eb="7">
      <t>トクベツ</t>
    </rPh>
    <rPh sb="7" eb="9">
      <t>カイケイ</t>
    </rPh>
    <phoneticPr fontId="1"/>
  </si>
  <si>
    <t>〈税等未収金〉</t>
    <rPh sb="1" eb="3">
      <t>ゼイトウ</t>
    </rPh>
    <phoneticPr fontId="1"/>
  </si>
  <si>
    <t>受益者分担金</t>
    <rPh sb="0" eb="3">
      <t>ジュエキシャ</t>
    </rPh>
    <rPh sb="3" eb="6">
      <t>ブンタンキン</t>
    </rPh>
    <phoneticPr fontId="1"/>
  </si>
  <si>
    <t>給水収益他</t>
    <rPh sb="0" eb="2">
      <t>キュウスイ</t>
    </rPh>
    <rPh sb="2" eb="4">
      <t>シュウエキ</t>
    </rPh>
    <rPh sb="4" eb="5">
      <t>ホカ</t>
    </rPh>
    <phoneticPr fontId="1"/>
  </si>
  <si>
    <t>【下水道事業特別会計】</t>
    <rPh sb="1" eb="2">
      <t>シタ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1"/>
  </si>
  <si>
    <t>下水道使用料他</t>
    <rPh sb="0" eb="3">
      <t>ゲスイドウ</t>
    </rPh>
    <rPh sb="3" eb="6">
      <t>シヨウリョウ</t>
    </rPh>
    <rPh sb="6" eb="7">
      <t>ホカ</t>
    </rPh>
    <phoneticPr fontId="1"/>
  </si>
  <si>
    <t>【病院事業特別会計】</t>
    <rPh sb="1" eb="3">
      <t>ビョウイン</t>
    </rPh>
    <rPh sb="3" eb="5">
      <t>ジギョウ</t>
    </rPh>
    <rPh sb="5" eb="7">
      <t>トクベツ</t>
    </rPh>
    <rPh sb="7" eb="9">
      <t>カイケイ</t>
    </rPh>
    <phoneticPr fontId="1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</si>
  <si>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1"/>
  </si>
  <si>
    <t>医業収益他</t>
    <rPh sb="0" eb="2">
      <t>イギョウ</t>
    </rPh>
    <rPh sb="2" eb="4">
      <t>シュウエキ</t>
    </rPh>
    <rPh sb="4" eb="5">
      <t>ホカ</t>
    </rPh>
    <phoneticPr fontId="1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</si>
  <si>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1"/>
  </si>
  <si>
    <t>＜税等未収金＞</t>
    <rPh sb="1" eb="3">
      <t>ゼイトウ</t>
    </rPh>
    <phoneticPr fontId="1"/>
  </si>
  <si>
    <t>〈一般被保険者国民健康保険税〉</t>
  </si>
  <si>
    <t>基礎課税現年分</t>
    <rPh sb="0" eb="2">
      <t>キソ</t>
    </rPh>
    <rPh sb="4" eb="5">
      <t>ゲン</t>
    </rPh>
    <rPh sb="5" eb="6">
      <t>ネン</t>
    </rPh>
    <phoneticPr fontId="1"/>
  </si>
  <si>
    <t>後期高齢者支援金課税現年分</t>
    <rPh sb="10" eb="11">
      <t>ゲン</t>
    </rPh>
    <rPh sb="11" eb="12">
      <t>ネン</t>
    </rPh>
    <phoneticPr fontId="1"/>
  </si>
  <si>
    <t>介護納付金課税現年分</t>
    <rPh sb="2" eb="5">
      <t>ノウフキン</t>
    </rPh>
    <rPh sb="7" eb="8">
      <t>ゲン</t>
    </rPh>
    <rPh sb="8" eb="9">
      <t>ネン</t>
    </rPh>
    <phoneticPr fontId="1"/>
  </si>
  <si>
    <t>〈退職被保険者等国民健康保険税〉</t>
  </si>
  <si>
    <t>基礎課税現年分</t>
    <rPh sb="0" eb="2">
      <t>キソ</t>
    </rPh>
    <rPh sb="2" eb="4">
      <t>カゼイ</t>
    </rPh>
    <rPh sb="4" eb="5">
      <t>ウツツ</t>
    </rPh>
    <phoneticPr fontId="1"/>
  </si>
  <si>
    <t>介護納付金課税現年分</t>
    <rPh sb="2" eb="5">
      <t>ノウフキン</t>
    </rPh>
    <rPh sb="5" eb="7">
      <t>カゼイ</t>
    </rPh>
    <phoneticPr fontId="1"/>
  </si>
  <si>
    <t>＜未収金＞</t>
    <rPh sb="1" eb="3">
      <t>ミシュウ</t>
    </rPh>
    <phoneticPr fontId="1"/>
  </si>
  <si>
    <t>雑入　一般被保険者返納金</t>
    <rPh sb="0" eb="2">
      <t>ザツニュウ</t>
    </rPh>
    <rPh sb="3" eb="5">
      <t>イッパン</t>
    </rPh>
    <rPh sb="5" eb="9">
      <t>ヒホケンシャ</t>
    </rPh>
    <rPh sb="9" eb="11">
      <t>ヘンノウ</t>
    </rPh>
    <rPh sb="11" eb="12">
      <t>キン</t>
    </rPh>
    <phoneticPr fontId="1"/>
  </si>
  <si>
    <t>雑入　退職被保険者返納金</t>
    <rPh sb="0" eb="2">
      <t>ザツニュウ</t>
    </rPh>
    <rPh sb="3" eb="5">
      <t>タイショク</t>
    </rPh>
    <rPh sb="5" eb="9">
      <t>ヒホケンシャ</t>
    </rPh>
    <rPh sb="9" eb="11">
      <t>ヘンノウ</t>
    </rPh>
    <rPh sb="11" eb="12">
      <t>キン</t>
    </rPh>
    <phoneticPr fontId="1"/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</si>
  <si>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1"/>
  </si>
  <si>
    <t>介護保険料現年分</t>
    <rPh sb="0" eb="2">
      <t>カイゴ</t>
    </rPh>
    <rPh sb="2" eb="5">
      <t>ホケンリョウ</t>
    </rPh>
    <rPh sb="5" eb="7">
      <t>ゲンネン</t>
    </rPh>
    <rPh sb="7" eb="8">
      <t>ブン</t>
    </rPh>
    <phoneticPr fontId="1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</si>
  <si>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1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</si>
  <si>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1"/>
  </si>
  <si>
    <t>【訪問看護事業特別会計】</t>
    <rPh sb="1" eb="3">
      <t>ホウモン</t>
    </rPh>
    <rPh sb="3" eb="5">
      <t>カンゴ</t>
    </rPh>
    <rPh sb="5" eb="7">
      <t>ジギョウ</t>
    </rPh>
    <rPh sb="7" eb="9">
      <t>トクベツ</t>
    </rPh>
    <rPh sb="9" eb="11">
      <t>カイケイ</t>
    </rPh>
    <phoneticPr fontId="1"/>
  </si>
  <si>
    <t>訪問看護事業手数料</t>
    <rPh sb="0" eb="2">
      <t>ホウモン</t>
    </rPh>
    <rPh sb="2" eb="4">
      <t>カンゴ</t>
    </rPh>
    <rPh sb="4" eb="6">
      <t>ジギョウ</t>
    </rPh>
    <rPh sb="6" eb="9">
      <t>テスウリョウ</t>
    </rPh>
    <phoneticPr fontId="1"/>
  </si>
  <si>
    <t>全体会計　合計</t>
    <rPh sb="0" eb="2">
      <t>ゼンタイ</t>
    </rPh>
    <rPh sb="2" eb="4">
      <t>カイケイ</t>
    </rPh>
    <rPh sb="5" eb="7">
      <t>ゴウケイ</t>
    </rPh>
    <phoneticPr fontId="1"/>
  </si>
  <si>
    <t>連結会計　合計</t>
    <rPh sb="0" eb="2">
      <t>レンケツ</t>
    </rPh>
    <rPh sb="2" eb="4">
      <t>カイケイ</t>
    </rPh>
    <rPh sb="5" eb="7">
      <t>ゴウケイ</t>
    </rPh>
    <phoneticPr fontId="1"/>
  </si>
  <si>
    <t>地方債等（借入先別）の明細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</si>
  <si>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</si>
  <si>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</si>
  <si>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</si>
  <si>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</si>
  <si>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</si>
  <si>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</si>
  <si>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</si>
  <si>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</si>
  <si>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</si>
  <si>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</si>
  <si>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</si>
  <si>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</si>
  <si>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</si>
  <si>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</si>
  <si>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</si>
  <si>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</si>
  <si>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</si>
  <si>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</si>
  <si>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</si>
  <si>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</si>
  <si>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</si>
  <si>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</si>
  <si>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</si>
  <si>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</si>
  <si>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</si>
  <si>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</si>
  <si>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</si>
  <si>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</si>
  <si>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</si>
  <si>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</si>
  <si>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</si>
  <si>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phoneticPr fontId="1"/>
  </si>
  <si>
    <t>自治体名：小松市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</si>
  <si>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</si>
  <si>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</si>
  <si>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</si>
  <si>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</si>
  <si>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</si>
  <si>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</si>
  <si>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</si>
  <si>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</si>
  <si>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</si>
  <si>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</si>
  <si>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</si>
  <si>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</si>
  <si>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－</t>
    <phoneticPr fontId="1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</si>
  <si>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</si>
  <si>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</si>
  <si>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</si>
  <si>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</si>
  <si>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</si>
  <si>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</si>
  <si>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"/>
  </si>
  <si>
    <t>賞与等引当金</t>
    <rPh sb="0" eb="3">
      <t>ショウヨトウ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</si>
  <si>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</si>
  <si>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1"/>
  </si>
  <si>
    <t>補助金等の明細</t>
    <phoneticPr fontId="1"/>
  </si>
  <si>
    <t>年度：令和４年度</t>
    <rPh sb="3" eb="5">
      <t>レイワ</t>
    </rPh>
    <rPh sb="6" eb="8">
      <t>ネンド</t>
    </rPh>
    <phoneticPr fontId="1"/>
  </si>
  <si>
    <t>名称</t>
  </si>
  <si>
    <t>相手先</t>
  </si>
  <si>
    <t>金額</t>
  </si>
  <si>
    <t>支出目的</t>
  </si>
  <si>
    <t>他団体への公共施設等整備補助金等_x000D_
(所有外資産分)</t>
  </si>
  <si>
    <t>駐車場用地負担金</t>
  </si>
  <si>
    <t>一般財団法人　小松市開発公社</t>
  </si>
  <si>
    <t>県営事業負担金</t>
    <rPh sb="0" eb="2">
      <t>ケンエイ</t>
    </rPh>
    <rPh sb="2" eb="4">
      <t>ジギョウ</t>
    </rPh>
    <rPh sb="4" eb="7">
      <t>フタンキン</t>
    </rPh>
    <phoneticPr fontId="1"/>
  </si>
  <si>
    <t>石川県</t>
    <rPh sb="0" eb="3">
      <t>イシカワケン</t>
    </rPh>
    <phoneticPr fontId="1"/>
  </si>
  <si>
    <t>私立こども園等施設整備費補助金</t>
    <rPh sb="0" eb="2">
      <t>シリツ</t>
    </rPh>
    <rPh sb="5" eb="6">
      <t>エン</t>
    </rPh>
    <rPh sb="6" eb="7">
      <t>トウ</t>
    </rPh>
    <rPh sb="7" eb="9">
      <t>シセツ</t>
    </rPh>
    <rPh sb="9" eb="12">
      <t>セイビヒ</t>
    </rPh>
    <rPh sb="12" eb="15">
      <t>ホジョキン</t>
    </rPh>
    <phoneticPr fontId="1"/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</si>
  <si>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1"/>
  </si>
  <si>
    <t>小松総合体育館改修費補助金</t>
  </si>
  <si>
    <t>公益財団法人</t>
  </si>
  <si>
    <t>特別道路整備費</t>
    <rPh sb="0" eb="2">
      <t>トクベツ</t>
    </rPh>
    <rPh sb="2" eb="4">
      <t>ドウロ</t>
    </rPh>
    <rPh sb="4" eb="6">
      <t>セイビ</t>
    </rPh>
    <rPh sb="6" eb="7">
      <t>ヒ</t>
    </rPh>
    <phoneticPr fontId="1"/>
  </si>
  <si>
    <t>国土交通省</t>
    <rPh sb="0" eb="5">
      <t>コクドコウツウショウ</t>
    </rPh>
    <phoneticPr fontId="1"/>
  </si>
  <si>
    <t>企業誘致推進費</t>
    <rPh sb="0" eb="2">
      <t>キギョウ</t>
    </rPh>
    <rPh sb="2" eb="4">
      <t>ユウチ</t>
    </rPh>
    <rPh sb="4" eb="6">
      <t>スイシン</t>
    </rPh>
    <rPh sb="6" eb="7">
      <t>ヒ</t>
    </rPh>
    <phoneticPr fontId="1"/>
  </si>
  <si>
    <t>民間企業等</t>
    <rPh sb="0" eb="2">
      <t>ミンカン</t>
    </rPh>
    <rPh sb="2" eb="4">
      <t>キギョウ</t>
    </rPh>
    <rPh sb="4" eb="5">
      <t>トウ</t>
    </rPh>
    <phoneticPr fontId="1"/>
  </si>
  <si>
    <t>定住促進費</t>
  </si>
  <si>
    <t>支給対象者</t>
    <rPh sb="0" eb="2">
      <t>シキュウ</t>
    </rPh>
    <rPh sb="2" eb="4">
      <t>タイショウ</t>
    </rPh>
    <rPh sb="4" eb="5">
      <t>シャ</t>
    </rPh>
    <phoneticPr fontId="1"/>
  </si>
  <si>
    <t>北陸新幹線建設推進費</t>
  </si>
  <si>
    <t>その他</t>
    <rPh sb="2" eb="3">
      <t>タ</t>
    </rPh>
    <phoneticPr fontId="1"/>
  </si>
  <si>
    <t>計</t>
  </si>
  <si>
    <t>その他の補助金等</t>
  </si>
  <si>
    <t>後期高齢者医療給付費負担金</t>
    <phoneticPr fontId="1"/>
  </si>
  <si>
    <t>石川県後期高齢者医療広域連合</t>
  </si>
  <si>
    <t>飛行場周辺対策費</t>
  </si>
  <si>
    <t>小松飛行場周辺整備協議会</t>
  </si>
  <si>
    <t>放課後児童クラブ運営費</t>
    <rPh sb="0" eb="3">
      <t>ホウカゴ</t>
    </rPh>
    <rPh sb="3" eb="5">
      <t>ジドウ</t>
    </rPh>
    <rPh sb="8" eb="11">
      <t>ウンエイヒ</t>
    </rPh>
    <phoneticPr fontId="1"/>
  </si>
  <si>
    <t>いい街こまつプレミアム事業交付金</t>
  </si>
  <si>
    <t>新型コロナウイルス感染症経済対策費</t>
    <phoneticPr fontId="1"/>
  </si>
  <si>
    <t>原油価格高騰対策支援費</t>
    <phoneticPr fontId="1"/>
  </si>
  <si>
    <t>日本型直接支払費</t>
    <phoneticPr fontId="1"/>
  </si>
  <si>
    <t>学校給食無償化推進費</t>
    <rPh sb="0" eb="2">
      <t>ガッコウ</t>
    </rPh>
    <rPh sb="2" eb="4">
      <t>キュウショク</t>
    </rPh>
    <rPh sb="4" eb="7">
      <t>ムショウカ</t>
    </rPh>
    <rPh sb="7" eb="9">
      <t>スイシン</t>
    </rPh>
    <rPh sb="9" eb="10">
      <t>ヒ</t>
    </rPh>
    <phoneticPr fontId="1"/>
  </si>
  <si>
    <t>単純合計</t>
    <rPh sb="0" eb="2">
      <t>タンジュン</t>
    </rPh>
    <rPh sb="2" eb="4">
      <t>ゴウケイ</t>
    </rPh>
    <phoneticPr fontId="1"/>
  </si>
  <si>
    <t>相殺消去</t>
    <rPh sb="0" eb="2">
      <t>ソウサイ</t>
    </rPh>
    <rPh sb="2" eb="4">
      <t>ショウキョ</t>
    </rPh>
    <phoneticPr fontId="1"/>
  </si>
  <si>
    <t>財源の明細</t>
  </si>
  <si>
    <t>会計</t>
  </si>
  <si>
    <t>財源の内容</t>
  </si>
  <si>
    <t>一般会計等</t>
    <rPh sb="4" eb="5">
      <t>トウ</t>
    </rPh>
    <phoneticPr fontId="1"/>
  </si>
  <si>
    <t>税収等</t>
  </si>
  <si>
    <t>地方税</t>
    <rPh sb="0" eb="3">
      <t>チホウゼイ</t>
    </rPh>
    <phoneticPr fontId="1"/>
  </si>
  <si>
    <t>地方交付税</t>
    <rPh sb="0" eb="2">
      <t>チホウ</t>
    </rPh>
    <rPh sb="2" eb="5">
      <t>コウフゼイ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</si>
  <si>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</si>
  <si>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</si>
  <si>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分担金及び負担金</t>
    <phoneticPr fontId="1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</si>
  <si>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</si>
  <si>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</si>
  <si>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</si>
  <si>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</si>
  <si>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経常的_x000D_
補助金</t>
  </si>
  <si>
    <t>特別会計</t>
    <rPh sb="0" eb="2">
      <t>トクベツ</t>
    </rPh>
    <rPh sb="2" eb="4">
      <t>カイケイ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</si>
  <si>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</si>
  <si>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介護保険料</t>
    <rPh sb="0" eb="2">
      <t>カイゴ</t>
    </rPh>
    <rPh sb="2" eb="5">
      <t>ホケンリョウ</t>
    </rPh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</si>
  <si>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</si>
  <si>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後期高齢者医療保険料</t>
    <phoneticPr fontId="1"/>
  </si>
  <si>
    <t>他会計負担金</t>
    <rPh sb="0" eb="1">
      <t>タ</t>
    </rPh>
    <rPh sb="1" eb="3">
      <t>カイケイ</t>
    </rPh>
    <rPh sb="3" eb="6">
      <t>フタンキン</t>
    </rPh>
    <phoneticPr fontId="1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</si>
  <si>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1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</si>
  <si>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1"/>
  </si>
  <si>
    <t>税収等</t>
    <phoneticPr fontId="1"/>
  </si>
  <si>
    <t>国県等補助金</t>
    <phoneticPr fontId="1"/>
  </si>
  <si>
    <t>財源情報の明細</t>
  </si>
  <si>
    <t>（単位：円）</t>
    <phoneticPr fontId="1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</si>
  <si>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</si>
  <si>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</si>
  <si>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</si>
  <si>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</si>
  <si>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</si>
  <si>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</si>
  <si>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【一般会計等】</t>
    <rPh sb="1" eb="3">
      <t>イッパン</t>
    </rPh>
    <rPh sb="3" eb="5">
      <t>カイケイ</t>
    </rPh>
    <rPh sb="5" eb="6">
      <t>トウ</t>
    </rPh>
    <phoneticPr fontId="1"/>
  </si>
  <si>
    <t>現金</t>
    <rPh sb="0" eb="2">
      <t>ゲンキン</t>
    </rPh>
    <phoneticPr fontId="1"/>
  </si>
  <si>
    <t>歳計外現金</t>
    <rPh sb="0" eb="2">
      <t>サイケイ</t>
    </rPh>
    <rPh sb="2" eb="3">
      <t>ガイ</t>
    </rPh>
    <rPh sb="3" eb="5">
      <t>ゲンキン</t>
    </rPh>
    <phoneticPr fontId="1"/>
  </si>
  <si>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</si>
  <si>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</si>
  <si>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</si>
  <si>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</si>
  <si>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</si>
  <si>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</si>
  <si>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</si>
  <si>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</si>
  <si>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</si>
  <si>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</si>
  <si>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【有価証券】</t>
    <rPh sb="1" eb="3">
      <t>ユウカ</t>
    </rPh>
    <rPh sb="3" eb="5">
      <t>ショウケン</t>
    </rPh>
    <phoneticPr fontId="1"/>
  </si>
  <si>
    <t>大同工業(株)</t>
    <rPh sb="0" eb="2">
      <t>ダイドウ</t>
    </rPh>
    <rPh sb="2" eb="4">
      <t>コウギョウ</t>
    </rPh>
    <phoneticPr fontId="1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</si>
  <si>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</si>
  <si>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</si>
  <si>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</si>
  <si>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</si>
  <si>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</si>
  <si>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</si>
  <si>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</si>
  <si>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</si>
  <si>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</si>
  <si>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</si>
  <si>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(株)こまつ賑わいセンター</t>
    <rPh sb="6" eb="7">
      <t>ニギ</t>
    </rPh>
    <phoneticPr fontId="1"/>
  </si>
  <si>
    <t>有価証券　　小計</t>
    <rPh sb="0" eb="2">
      <t>ユウカ</t>
    </rPh>
    <rPh sb="2" eb="4">
      <t>ショウケン</t>
    </rPh>
    <rPh sb="6" eb="8">
      <t>ショウケイ</t>
    </rPh>
    <phoneticPr fontId="1"/>
  </si>
  <si>
    <t>【出資金】</t>
    <rPh sb="1" eb="4">
      <t>シュッシキン</t>
    </rPh>
    <phoneticPr fontId="1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</si>
  <si>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1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</si>
  <si>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1"/>
  </si>
  <si>
    <t>（有）蛍舞</t>
    <rPh sb="1" eb="2">
      <t>ア</t>
    </rPh>
    <rPh sb="3" eb="4">
      <t>ホタル</t>
    </rPh>
    <rPh sb="4" eb="5">
      <t>マイ</t>
    </rPh>
    <phoneticPr fontId="1"/>
  </si>
  <si>
    <t>-</t>
    <phoneticPr fontId="1"/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</si>
  <si>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1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</si>
  <si>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1"/>
  </si>
  <si>
    <t>出資金　　小計</t>
    <rPh sb="0" eb="3">
      <t>シュッシキン</t>
    </rPh>
    <rPh sb="5" eb="7">
      <t>ショウケイ</t>
    </rPh>
    <phoneticPr fontId="1"/>
  </si>
  <si>
    <t>【出捐金】</t>
    <rPh sb="1" eb="2">
      <t>デ</t>
    </rPh>
    <rPh sb="2" eb="3">
      <t>エン</t>
    </rPh>
    <rPh sb="3" eb="4">
      <t>キン</t>
    </rPh>
    <phoneticPr fontId="1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</si>
  <si>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1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</si>
  <si>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</si>
  <si>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</si>
  <si>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</si>
  <si>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</si>
  <si>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北陸エアターミナルビル(株)</t>
    <rPh sb="0" eb="2">
      <t>ホクリク</t>
    </rPh>
    <phoneticPr fontId="1"/>
  </si>
  <si>
    <t>北陸鉄道(株)</t>
    <rPh sb="0" eb="2">
      <t>ホクリク</t>
    </rPh>
    <rPh sb="2" eb="4">
      <t>テツドウ</t>
    </rPh>
    <phoneticPr fontId="1"/>
  </si>
  <si>
    <t>北国リゾート開発(株)</t>
    <rPh sb="0" eb="2">
      <t>ホッコク</t>
    </rPh>
    <rPh sb="6" eb="8">
      <t>カイハツ</t>
    </rPh>
    <phoneticPr fontId="1"/>
  </si>
  <si>
    <t>(株)エフエム石川</t>
    <rPh sb="7" eb="9">
      <t>イシカワ</t>
    </rPh>
    <phoneticPr fontId="1"/>
  </si>
  <si>
    <t>(株)テレビ小松</t>
    <rPh sb="6" eb="8">
      <t>コマツ</t>
    </rPh>
    <phoneticPr fontId="1"/>
  </si>
  <si>
    <t>(株)北陸メディアセンター</t>
    <rPh sb="3" eb="5">
      <t>ホクリク</t>
    </rPh>
    <phoneticPr fontId="1"/>
  </si>
  <si>
    <t>(株)ラジオこまつ</t>
  </si>
  <si>
    <t>北陸放送(株)</t>
    <rPh sb="0" eb="2">
      <t>ホクリク</t>
    </rPh>
    <rPh sb="2" eb="4">
      <t>ホウソウ</t>
    </rPh>
    <phoneticPr fontId="1"/>
  </si>
  <si>
    <t>北国不動産(株)</t>
    <rPh sb="0" eb="2">
      <t>ホッコク</t>
    </rPh>
    <rPh sb="2" eb="5">
      <t>フドウサン</t>
    </rPh>
    <phoneticPr fontId="1"/>
  </si>
  <si>
    <t>かが森林組合</t>
    <rPh sb="2" eb="4">
      <t>シンリン</t>
    </rPh>
    <rPh sb="4" eb="6">
      <t>クミアイ</t>
    </rPh>
    <phoneticPr fontId="1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</si>
  <si>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1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</si>
  <si>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</si>
  <si>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</si>
  <si>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1"/>
  </si>
  <si>
    <t>石川県酪農ヘルパー基金</t>
    <rPh sb="0" eb="3">
      <t>イシカワケン</t>
    </rPh>
    <rPh sb="3" eb="5">
      <t>ラクノウ</t>
    </rPh>
    <rPh sb="9" eb="11">
      <t>キキン</t>
    </rPh>
    <phoneticPr fontId="1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</si>
  <si>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1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</si>
  <si>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1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</si>
  <si>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</si>
  <si>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</si>
  <si>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1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</si>
  <si>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1"/>
  </si>
  <si>
    <t>（財）石川県中央地場産業振興センター</t>
    <rPh sb="1" eb="2">
      <t>ザイ</t>
    </rPh>
    <rPh sb="3" eb="6">
      <t>イシカワケン</t>
    </rPh>
    <rPh sb="6" eb="8">
      <t>チュウオウ</t>
    </rPh>
    <rPh sb="8" eb="10">
      <t>ジバ</t>
    </rPh>
    <rPh sb="10" eb="12">
      <t>サンギョウ</t>
    </rPh>
    <rPh sb="12" eb="14">
      <t>シンコウ</t>
    </rPh>
    <phoneticPr fontId="1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</si>
  <si>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1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</si>
  <si>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1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</si>
  <si>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1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</si>
  <si>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1"/>
  </si>
  <si>
    <t>（財）石川県腎臓バンク</t>
    <rPh sb="1" eb="2">
      <t>ザイ</t>
    </rPh>
    <rPh sb="3" eb="6">
      <t>イシカワケン</t>
    </rPh>
    <rPh sb="6" eb="8">
      <t>ジンゾウ</t>
    </rPh>
    <phoneticPr fontId="1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</si>
  <si>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1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</si>
  <si>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1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</si>
  <si>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1"/>
  </si>
  <si>
    <t>（財）いしかわまちづくりセンター</t>
    <rPh sb="1" eb="2">
      <t>ザイ</t>
    </rPh>
    <phoneticPr fontId="1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</si>
  <si>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1"/>
  </si>
  <si>
    <t>ＢＳ計上　合計</t>
    <rPh sb="2" eb="4">
      <t>ケイジョウ</t>
    </rPh>
    <rPh sb="5" eb="7">
      <t>ゴウケイ</t>
    </rPh>
    <phoneticPr fontId="1"/>
  </si>
  <si>
    <t>有価証券　合計</t>
    <rPh sb="0" eb="2">
      <t>ユウカ</t>
    </rPh>
    <rPh sb="2" eb="4">
      <t>ショウケン</t>
    </rPh>
    <phoneticPr fontId="1"/>
  </si>
  <si>
    <t>出資金　合計</t>
    <rPh sb="0" eb="3">
      <t>シュッシキン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</si>
</sst>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00%"/>
    <numFmt numFmtId="177" formatCode="0.0%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name val="游ゴシック"/>
      <family val="2"/>
      <scheme val="minor"/>
    </font>
    <font>
      <sz val="9"/>
      <color rgb="FF0000FF"/>
      <name val="游ゴシック"/>
      <family val="2"/>
      <scheme val="minor"/>
    </font>
    <font>
      <sz val="9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11">
    <xf numFmtId="0" fontId="0" fillId="0" borderId="0" xfId="0"/>
    <xf numFmtId="3" fontId="2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41" fontId="2" fillId="0" borderId="1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center" vertical="center" wrapText="1"/>
    </xf>
    <xf numFmtId="41" fontId="10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41" fontId="8" fillId="0" borderId="1" xfId="0" applyNumberFormat="1" applyFont="1" applyFill="1" applyBorder="1" applyAlignment="1">
      <alignment horizontal="right" vertical="center"/>
    </xf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8" fontId="13" fillId="0" borderId="0" xfId="1" applyFont="1" applyAlignment="1"/>
    <xf numFmtId="3" fontId="13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1" xfId="0" applyNumberFormat="1" applyFont="1" applyFill="1" applyBorder="1" applyAlignment="1">
      <alignment horizontal="right" vertical="center"/>
    </xf>
    <xf numFmtId="0" fontId="2" fillId="0" borderId="1" xfId="3" applyFont="1" applyBorder="1" applyAlignment="1">
      <alignment horizontal="left" vertical="center" wrapText="1"/>
    </xf>
    <xf numFmtId="41" fontId="12" fillId="0" borderId="2" xfId="0" applyNumberFormat="1" applyFont="1" applyBorder="1" applyAlignment="1">
      <alignment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3" borderId="1" xfId="0" applyNumberFormat="1" applyFon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3" fontId="16" fillId="0" borderId="0" xfId="0" applyNumberFormat="1" applyFont="1"/>
    <xf numFmtId="3" fontId="17" fillId="0" borderId="0" xfId="0" applyNumberFormat="1" applyFont="1"/>
    <xf numFmtId="3" fontId="0" fillId="0" borderId="0" xfId="0" applyNumberFormat="1" applyFont="1"/>
    <xf numFmtId="38" fontId="0" fillId="0" borderId="0" xfId="1" applyFont="1" applyAlignment="1"/>
    <xf numFmtId="3" fontId="0" fillId="0" borderId="0" xfId="0" applyNumberFormat="1" applyFont="1" applyAlignment="1">
      <alignment horizontal="right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left" vertical="center"/>
    </xf>
    <xf numFmtId="41" fontId="17" fillId="0" borderId="1" xfId="0" applyNumberFormat="1" applyFont="1" applyBorder="1" applyAlignment="1">
      <alignment horizontal="right" vertical="center"/>
    </xf>
    <xf numFmtId="41" fontId="17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lef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center" vertical="center"/>
    </xf>
    <xf numFmtId="41" fontId="17" fillId="4" borderId="5" xfId="0" applyNumberFormat="1" applyFont="1" applyFill="1" applyBorder="1" applyAlignment="1">
      <alignment horizontal="right" vertical="center"/>
    </xf>
    <xf numFmtId="41" fontId="17" fillId="0" borderId="2" xfId="0" applyNumberFormat="1" applyFont="1" applyBorder="1" applyAlignment="1">
      <alignment horizontal="right" vertical="center"/>
    </xf>
    <xf numFmtId="41" fontId="17" fillId="4" borderId="1" xfId="0" applyNumberFormat="1" applyFont="1" applyFill="1" applyBorder="1" applyAlignment="1">
      <alignment horizontal="right" vertical="center"/>
    </xf>
    <xf numFmtId="3" fontId="17" fillId="3" borderId="1" xfId="0" applyNumberFormat="1" applyFont="1" applyFill="1" applyBorder="1" applyAlignment="1">
      <alignment horizontal="center" vertical="center"/>
    </xf>
    <xf numFmtId="41" fontId="17" fillId="3" borderId="1" xfId="0" applyNumberFormat="1" applyFont="1" applyFill="1" applyBorder="1" applyAlignment="1">
      <alignment horizontal="right" vertical="center"/>
    </xf>
    <xf numFmtId="41" fontId="17" fillId="0" borderId="5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left" vertical="center"/>
    </xf>
    <xf numFmtId="41" fontId="17" fillId="0" borderId="3" xfId="0" applyNumberFormat="1" applyFont="1" applyFill="1" applyBorder="1" applyAlignment="1">
      <alignment horizontal="right" vertical="center"/>
    </xf>
    <xf numFmtId="41" fontId="17" fillId="0" borderId="2" xfId="0" applyNumberFormat="1" applyFont="1" applyFill="1" applyBorder="1" applyAlignment="1">
      <alignment horizontal="right" vertical="center"/>
    </xf>
    <xf numFmtId="41" fontId="17" fillId="0" borderId="6" xfId="0" applyNumberFormat="1" applyFont="1" applyFill="1" applyBorder="1" applyAlignment="1">
      <alignment horizontal="right" vertical="center"/>
    </xf>
    <xf numFmtId="41" fontId="17" fillId="0" borderId="1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left" vertical="center"/>
    </xf>
    <xf numFmtId="41" fontId="17" fillId="0" borderId="7" xfId="0" applyNumberFormat="1" applyFont="1" applyFill="1" applyBorder="1" applyAlignment="1">
      <alignment horizontal="right" vertical="center"/>
    </xf>
    <xf numFmtId="41" fontId="17" fillId="0" borderId="5" xfId="0" applyNumberFormat="1" applyFont="1" applyFill="1" applyBorder="1" applyAlignment="1">
      <alignment horizontal="right" vertical="center"/>
    </xf>
    <xf numFmtId="3" fontId="17" fillId="0" borderId="8" xfId="0" applyNumberFormat="1" applyFont="1" applyBorder="1" applyAlignment="1">
      <alignment horizontal="center" vertical="center"/>
    </xf>
    <xf numFmtId="41" fontId="17" fillId="0" borderId="9" xfId="0" applyNumberFormat="1" applyFont="1" applyFill="1" applyBorder="1" applyAlignment="1">
      <alignment horizontal="right" vertical="center"/>
    </xf>
    <xf numFmtId="41" fontId="17" fillId="0" borderId="8" xfId="0" applyNumberFormat="1" applyFont="1" applyFill="1" applyBorder="1" applyAlignment="1">
      <alignment horizontal="right" vertical="center"/>
    </xf>
    <xf numFmtId="3" fontId="17" fillId="3" borderId="3" xfId="0" applyNumberFormat="1" applyFont="1" applyFill="1" applyBorder="1" applyAlignment="1">
      <alignment horizontal="center" vertical="center"/>
    </xf>
    <xf numFmtId="41" fontId="17" fillId="3" borderId="10" xfId="0" applyNumberFormat="1" applyFont="1" applyFill="1" applyBorder="1" applyAlignment="1">
      <alignment horizontal="right" vertical="center"/>
    </xf>
    <xf numFmtId="41" fontId="17" fillId="3" borderId="3" xfId="0" applyNumberFormat="1" applyFont="1" applyFill="1" applyBorder="1" applyAlignment="1">
      <alignment horizontal="center" vertical="center"/>
    </xf>
    <xf numFmtId="41" fontId="17" fillId="0" borderId="6" xfId="0" applyNumberFormat="1" applyFont="1" applyBorder="1" applyAlignment="1">
      <alignment horizontal="right" vertical="center"/>
    </xf>
    <xf numFmtId="41" fontId="17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left" vertical="center"/>
    </xf>
    <xf numFmtId="41" fontId="17" fillId="4" borderId="6" xfId="0" applyNumberFormat="1" applyFont="1" applyFill="1" applyBorder="1" applyAlignment="1">
      <alignment horizontal="right" vertical="center"/>
    </xf>
    <xf numFmtId="41" fontId="17" fillId="0" borderId="6" xfId="0" applyNumberFormat="1" applyFont="1" applyBorder="1" applyAlignment="1">
      <alignment horizontal="center" vertical="center"/>
    </xf>
    <xf numFmtId="41" fontId="17" fillId="4" borderId="1" xfId="0" applyNumberFormat="1" applyFont="1" applyFill="1" applyBorder="1" applyAlignment="1">
      <alignment horizontal="center" vertical="center"/>
    </xf>
    <xf numFmtId="41" fontId="17" fillId="3" borderId="1" xfId="0" applyNumberFormat="1" applyFont="1" applyFill="1" applyBorder="1" applyAlignment="1">
      <alignment horizontal="center" vertical="center"/>
    </xf>
    <xf numFmtId="41" fontId="17" fillId="4" borderId="11" xfId="0" applyNumberFormat="1" applyFont="1" applyFill="1" applyBorder="1" applyAlignment="1">
      <alignment horizontal="right" vertical="center"/>
    </xf>
    <xf numFmtId="41" fontId="17" fillId="4" borderId="7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/>
    <xf numFmtId="3" fontId="20" fillId="0" borderId="0" xfId="0" applyNumberFormat="1" applyFont="1"/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/>
    <xf numFmtId="3" fontId="17" fillId="2" borderId="12" xfId="0" applyNumberFormat="1" applyFont="1" applyFill="1" applyBorder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>
      <alignment horizontal="center" vertical="center"/>
    </xf>
    <xf numFmtId="3" fontId="17" fillId="2" borderId="15" xfId="0" applyNumberFormat="1" applyFont="1" applyFill="1" applyBorder="1" applyAlignment="1">
      <alignment horizontal="center" vertical="center"/>
    </xf>
    <xf numFmtId="3" fontId="17" fillId="0" borderId="15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center"/>
    </xf>
    <xf numFmtId="3" fontId="22" fillId="0" borderId="1" xfId="0" applyNumberFormat="1" applyFont="1" applyBorder="1" applyAlignment="1">
      <alignment horizontal="right" vertical="center"/>
    </xf>
    <xf numFmtId="3" fontId="22" fillId="0" borderId="15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7" fillId="0" borderId="15" xfId="0" applyNumberFormat="1" applyFont="1" applyFill="1" applyBorder="1" applyAlignment="1">
      <alignment horizontal="right" vertical="center"/>
    </xf>
    <xf numFmtId="3" fontId="17" fillId="5" borderId="0" xfId="0" applyNumberFormat="1" applyFont="1" applyFill="1"/>
    <xf numFmtId="3" fontId="17" fillId="6" borderId="0" xfId="0" applyNumberFormat="1" applyFont="1" applyFill="1"/>
    <xf numFmtId="3" fontId="21" fillId="0" borderId="0" xfId="0" applyNumberFormat="1" applyFont="1"/>
    <xf numFmtId="3" fontId="17" fillId="0" borderId="1" xfId="0" applyNumberFormat="1" applyFont="1" applyFill="1" applyBorder="1" applyAlignment="1">
      <alignment vertical="center"/>
    </xf>
    <xf numFmtId="176" fontId="12" fillId="0" borderId="1" xfId="2" applyNumberFormat="1" applyFont="1" applyFill="1" applyBorder="1" applyAlignment="1">
      <alignment vertical="center"/>
    </xf>
    <xf numFmtId="3" fontId="23" fillId="0" borderId="0" xfId="0" applyNumberFormat="1" applyFont="1"/>
    <xf numFmtId="3" fontId="22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3" fontId="17" fillId="0" borderId="0" xfId="0" applyNumberFormat="1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Fill="1"/>
    <xf numFmtId="3" fontId="17" fillId="0" borderId="0" xfId="0" applyNumberFormat="1" applyFont="1" applyAlignment="1">
      <alignment horizontal="right"/>
    </xf>
    <xf numFmtId="3" fontId="17" fillId="2" borderId="15" xfId="0" applyNumberFormat="1" applyFont="1" applyFill="1" applyBorder="1" applyAlignment="1">
      <alignment horizontal="center" vertical="center" wrapText="1"/>
    </xf>
    <xf numFmtId="41" fontId="17" fillId="0" borderId="15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41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2" fillId="0" borderId="1" xfId="0" applyNumberFormat="1" applyFont="1" applyFill="1" applyBorder="1" applyAlignment="1">
      <alignment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center" vertical="center" shrinkToFit="1"/>
    </xf>
    <xf numFmtId="3" fontId="12" fillId="0" borderId="1" xfId="0" applyNumberFormat="1" applyFont="1" applyBorder="1" applyAlignment="1">
      <alignment shrinkToFit="1"/>
    </xf>
    <xf numFmtId="3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41" fontId="17" fillId="7" borderId="1" xfId="0" applyNumberFormat="1" applyFont="1" applyFill="1" applyBorder="1" applyAlignment="1">
      <alignment horizontal="right" vertical="center"/>
    </xf>
    <xf numFmtId="41" fontId="17" fillId="7" borderId="1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27" fillId="0" borderId="18" xfId="0" applyNumberFormat="1" applyFont="1" applyBorder="1" applyAlignment="1">
      <alignment vertical="center"/>
    </xf>
    <xf numFmtId="41" fontId="28" fillId="0" borderId="19" xfId="0" applyNumberFormat="1" applyFont="1" applyFill="1" applyBorder="1" applyAlignment="1">
      <alignment horizontal="right" vertical="center"/>
    </xf>
    <xf numFmtId="3" fontId="27" fillId="0" borderId="15" xfId="0" applyNumberFormat="1" applyFont="1" applyBorder="1" applyAlignment="1">
      <alignment vertical="center"/>
    </xf>
    <xf numFmtId="41" fontId="28" fillId="0" borderId="14" xfId="0" applyNumberFormat="1" applyFont="1" applyFill="1" applyBorder="1" applyAlignment="1">
      <alignment horizontal="right" vertical="center"/>
    </xf>
    <xf numFmtId="41" fontId="28" fillId="0" borderId="1" xfId="0" applyNumberFormat="1" applyFont="1" applyFill="1" applyBorder="1" applyAlignment="1">
      <alignment horizontal="right" vertical="center"/>
    </xf>
    <xf numFmtId="41" fontId="28" fillId="0" borderId="3" xfId="0" applyNumberFormat="1" applyFont="1" applyFill="1" applyBorder="1" applyAlignment="1">
      <alignment horizontal="right" vertical="center"/>
    </xf>
    <xf numFmtId="41" fontId="28" fillId="0" borderId="4" xfId="0" applyNumberFormat="1" applyFont="1" applyFill="1" applyBorder="1" applyAlignment="1">
      <alignment horizontal="right" vertical="center"/>
    </xf>
    <xf numFmtId="3" fontId="27" fillId="0" borderId="15" xfId="0" applyNumberFormat="1" applyFont="1" applyFill="1" applyBorder="1" applyAlignment="1">
      <alignment horizontal="center" vertical="center"/>
    </xf>
    <xf numFmtId="3" fontId="0" fillId="0" borderId="0" xfId="0" applyNumberFormat="1" applyFont="1" applyFill="1"/>
    <xf numFmtId="38" fontId="17" fillId="0" borderId="1" xfId="1" applyFont="1" applyFill="1" applyBorder="1" applyAlignment="1">
      <alignment horizontal="right" vertical="center"/>
    </xf>
    <xf numFmtId="3" fontId="17" fillId="8" borderId="1" xfId="0" applyNumberFormat="1" applyFont="1" applyFill="1" applyBorder="1" applyAlignment="1">
      <alignment horizontal="center" vertical="center"/>
    </xf>
    <xf numFmtId="38" fontId="17" fillId="8" borderId="1" xfId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/>
    </xf>
    <xf numFmtId="41" fontId="12" fillId="0" borderId="4" xfId="0" applyNumberFormat="1" applyFont="1" applyBorder="1" applyAlignment="1">
      <alignment horizontal="center" vertical="center"/>
    </xf>
    <xf numFmtId="41" fontId="12" fillId="0" borderId="3" xfId="0" applyNumberFormat="1" applyFont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1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27" fillId="2" borderId="15" xfId="0" applyNumberFormat="1" applyFont="1" applyFill="1" applyBorder="1" applyAlignment="1">
      <alignment horizontal="center" vertical="center"/>
    </xf>
    <xf numFmtId="3" fontId="27" fillId="0" borderId="17" xfId="0" applyNumberFormat="1" applyFont="1" applyBorder="1" applyAlignment="1">
      <alignment vertical="center"/>
    </xf>
    <xf numFmtId="3" fontId="27" fillId="2" borderId="1" xfId="0" applyNumberFormat="1" applyFont="1" applyFill="1" applyBorder="1" applyAlignment="1">
      <alignment horizontal="center" vertical="center"/>
    </xf>
    <xf numFmtId="3" fontId="27" fillId="0" borderId="5" xfId="0" applyNumberFormat="1" applyFont="1" applyBorder="1" applyAlignment="1">
      <alignment vertical="center"/>
    </xf>
    <xf numFmtId="38" fontId="16" fillId="0" borderId="0" xfId="1" applyFont="1" applyAlignment="1"/>
    <xf numFmtId="38" fontId="17" fillId="0" borderId="0" xfId="1" applyFont="1" applyAlignment="1"/>
    <xf numFmtId="177" fontId="17" fillId="0" borderId="0" xfId="1" applyNumberFormat="1" applyFont="1" applyAlignment="1"/>
    <xf numFmtId="38" fontId="29" fillId="0" borderId="0" xfId="1" applyFont="1" applyAlignment="1"/>
    <xf numFmtId="38" fontId="0" fillId="0" borderId="0" xfId="1" applyFont="1" applyAlignment="1">
      <alignment horizontal="right"/>
    </xf>
    <xf numFmtId="38" fontId="17" fillId="2" borderId="1" xfId="1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horizontal="center" vertical="center" wrapText="1"/>
    </xf>
    <xf numFmtId="177" fontId="17" fillId="2" borderId="1" xfId="1" applyNumberFormat="1" applyFont="1" applyFill="1" applyBorder="1" applyAlignment="1">
      <alignment horizontal="center" vertical="center" wrapText="1"/>
    </xf>
    <xf numFmtId="38" fontId="17" fillId="0" borderId="20" xfId="1" applyFont="1" applyBorder="1" applyAlignment="1"/>
    <xf numFmtId="38" fontId="17" fillId="0" borderId="0" xfId="1" applyFont="1" applyBorder="1" applyAlignment="1"/>
    <xf numFmtId="38" fontId="17" fillId="0" borderId="1" xfId="1" applyFont="1" applyBorder="1" applyAlignment="1">
      <alignment horizontal="left" vertical="center"/>
    </xf>
    <xf numFmtId="41" fontId="17" fillId="0" borderId="1" xfId="1" applyNumberFormat="1" applyFont="1" applyBorder="1" applyAlignment="1">
      <alignment horizontal="right" vertical="center"/>
    </xf>
    <xf numFmtId="41" fontId="17" fillId="0" borderId="1" xfId="1" applyNumberFormat="1" applyFont="1" applyFill="1" applyBorder="1" applyAlignment="1">
      <alignment horizontal="right" vertical="center"/>
    </xf>
    <xf numFmtId="38" fontId="17" fillId="0" borderId="20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38" fontId="22" fillId="0" borderId="1" xfId="1" applyFont="1" applyBorder="1" applyAlignment="1">
      <alignment horizontal="left" vertical="center"/>
    </xf>
    <xf numFmtId="41" fontId="17" fillId="7" borderId="1" xfId="1" applyNumberFormat="1" applyFont="1" applyFill="1" applyBorder="1" applyAlignment="1">
      <alignment horizontal="right" vertical="center"/>
    </xf>
    <xf numFmtId="38" fontId="17" fillId="0" borderId="1" xfId="1" applyFont="1" applyBorder="1" applyAlignment="1">
      <alignment horizontal="center" vertical="center"/>
    </xf>
    <xf numFmtId="38" fontId="17" fillId="0" borderId="0" xfId="1" applyFont="1" applyAlignment="1">
      <alignment horizontal="right"/>
    </xf>
    <xf numFmtId="38" fontId="17" fillId="0" borderId="1" xfId="1" applyFont="1" applyBorder="1" applyAlignment="1">
      <alignment horizontal="right" vertical="center"/>
    </xf>
    <xf numFmtId="177" fontId="17" fillId="0" borderId="1" xfId="1" applyNumberFormat="1" applyFont="1" applyFill="1" applyBorder="1" applyAlignment="1">
      <alignment horizontal="right" vertical="center"/>
    </xf>
    <xf numFmtId="177" fontId="17" fillId="0" borderId="1" xfId="2" applyNumberFormat="1" applyFont="1" applyFill="1" applyBorder="1" applyAlignment="1">
      <alignment horizontal="right" vertical="center"/>
    </xf>
    <xf numFmtId="41" fontId="17" fillId="8" borderId="1" xfId="1" applyNumberFormat="1" applyFont="1" applyFill="1" applyBorder="1" applyAlignment="1">
      <alignment horizontal="right" vertical="center"/>
    </xf>
    <xf numFmtId="177" fontId="17" fillId="8" borderId="1" xfId="1" applyNumberFormat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left" vertical="center"/>
    </xf>
    <xf numFmtId="38" fontId="12" fillId="0" borderId="1" xfId="1" applyFont="1" applyFill="1" applyBorder="1" applyAlignment="1">
      <alignment horizontal="left" vertical="center"/>
    </xf>
    <xf numFmtId="38" fontId="12" fillId="0" borderId="1" xfId="1" applyFont="1" applyBorder="1" applyAlignment="1">
      <alignment horizontal="left" vertical="center"/>
    </xf>
    <xf numFmtId="38" fontId="12" fillId="0" borderId="1" xfId="1" applyFont="1" applyFill="1" applyBorder="1" applyAlignment="1">
      <alignment horizontal="left" vertical="center" shrinkToFit="1"/>
    </xf>
    <xf numFmtId="38" fontId="17" fillId="3" borderId="1" xfId="1" applyFont="1" applyFill="1" applyBorder="1" applyAlignment="1">
      <alignment horizontal="center" vertical="center"/>
    </xf>
    <xf numFmtId="41" fontId="17" fillId="3" borderId="1" xfId="1" applyNumberFormat="1" applyFont="1" applyFill="1" applyBorder="1" applyAlignment="1">
      <alignment horizontal="right" vertical="center"/>
    </xf>
    <xf numFmtId="177" fontId="17" fillId="3" borderId="1" xfId="1" applyNumberFormat="1" applyFont="1" applyFill="1" applyBorder="1" applyAlignment="1">
      <alignment horizontal="right" vertical="center"/>
    </xf>
    <xf numFmtId="38" fontId="17" fillId="0" borderId="20" xfId="1" applyFont="1" applyFill="1" applyBorder="1" applyAlignment="1"/>
    <xf numFmtId="177" fontId="22" fillId="0" borderId="1" xfId="2" applyNumberFormat="1" applyFont="1" applyFill="1" applyBorder="1" applyAlignment="1">
      <alignment horizontal="right" vertical="center"/>
    </xf>
    <xf numFmtId="38" fontId="17" fillId="9" borderId="1" xfId="1" applyFont="1" applyFill="1" applyBorder="1" applyAlignment="1">
      <alignment horizontal="right" vertical="center"/>
    </xf>
    <xf numFmtId="38" fontId="12" fillId="7" borderId="1" xfId="1" applyFont="1" applyFill="1" applyBorder="1" applyAlignment="1">
      <alignment horizontal="left" vertical="center" shrinkToFit="1"/>
    </xf>
    <xf numFmtId="41" fontId="22" fillId="0" borderId="1" xfId="1" applyNumberFormat="1" applyFont="1" applyBorder="1" applyAlignment="1">
      <alignment horizontal="right" vertical="center"/>
    </xf>
    <xf numFmtId="177" fontId="17" fillId="8" borderId="1" xfId="2" applyNumberFormat="1" applyFont="1" applyFill="1" applyBorder="1" applyAlignment="1">
      <alignment horizontal="right" vertical="center"/>
    </xf>
    <xf numFmtId="38" fontId="17" fillId="8" borderId="1" xfId="1" applyFont="1" applyFill="1" applyBorder="1" applyAlignment="1">
      <alignment horizontal="center" vertical="center"/>
    </xf>
    <xf numFmtId="38" fontId="17" fillId="9" borderId="0" xfId="1" applyFont="1" applyFill="1" applyBorder="1" applyAlignment="1">
      <alignment horizontal="right" vertical="center"/>
    </xf>
    <xf numFmtId="177" fontId="17" fillId="9" borderId="0" xfId="2" applyNumberFormat="1" applyFont="1" applyFill="1" applyBorder="1" applyAlignment="1">
      <alignment horizontal="right" vertical="center"/>
    </xf>
    <xf numFmtId="38" fontId="17" fillId="3" borderId="1" xfId="1" applyFont="1" applyFill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5" sqref="A35"/>
    </sheetView>
  </sheetViews>
  <sheetFormatPr defaultColWidth="8.875" defaultRowHeight="11.25" x14ac:dyDescent="0.15"/>
  <cols>
    <col min="1" max="1" width="30.875" style="1" customWidth="1"/>
    <col min="2" max="8" width="15.875" style="1" customWidth="1"/>
    <col min="9" max="16384" width="8.875" style="1"/>
  </cols>
  <sheetData>
    <row r="1" spans="1:8" ht="21" x14ac:dyDescent="0.15">
      <c r="A1" s="136" t="s">
        <v>0</v>
      </c>
      <c r="B1" s="136"/>
      <c r="C1" s="136"/>
      <c r="D1" s="136"/>
      <c r="E1" s="136"/>
      <c r="F1" s="136"/>
      <c r="G1" s="136"/>
      <c r="H1" s="136"/>
    </row>
    <row r="2" spans="1:8" ht="13.5" x14ac:dyDescent="0.15">
      <c r="A2" s="2" t="s">
        <v>72</v>
      </c>
      <c r="B2" s="2"/>
      <c r="C2" s="2"/>
      <c r="D2" s="2"/>
      <c r="E2" s="2"/>
      <c r="F2" s="2"/>
      <c r="G2" s="2"/>
      <c r="H2" s="3" t="s">
        <v>73</v>
      </c>
    </row>
    <row r="3" spans="1:8" ht="13.5" x14ac:dyDescent="0.15">
      <c r="A3" s="2" t="s">
        <v>1</v>
      </c>
      <c r="B3" s="2"/>
      <c r="C3" s="2"/>
      <c r="D3" s="2"/>
      <c r="E3" s="2"/>
      <c r="F3" s="2"/>
      <c r="G3" s="2"/>
      <c r="H3" s="2"/>
    </row>
    <row r="4" spans="1:8" ht="13.5" x14ac:dyDescent="0.15">
      <c r="A4" s="2"/>
      <c r="B4" s="2"/>
      <c r="C4" s="2"/>
      <c r="D4" s="2"/>
      <c r="E4" s="2"/>
      <c r="F4" s="2"/>
      <c r="G4" s="2"/>
      <c r="H4" s="3" t="s">
        <v>2</v>
      </c>
    </row>
    <row r="5" spans="1:8" ht="33.75" x14ac:dyDescent="0.1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 x14ac:dyDescent="0.15">
      <c r="A6" s="6" t="s">
        <v>11</v>
      </c>
      <c r="B6" s="7">
        <v>153278895906</v>
      </c>
      <c r="C6" s="7">
        <v>5904324725</v>
      </c>
      <c r="D6" s="7">
        <v>2511906365</v>
      </c>
      <c r="E6" s="7">
        <v>156671314266</v>
      </c>
      <c r="F6" s="7">
        <v>74701709432</v>
      </c>
      <c r="G6" s="7">
        <v>2897481233</v>
      </c>
      <c r="H6" s="7">
        <v>81969604834</v>
      </c>
    </row>
    <row r="7" spans="1:8" x14ac:dyDescent="0.15">
      <c r="A7" s="6" t="s">
        <v>12</v>
      </c>
      <c r="B7" s="7">
        <v>28541514118</v>
      </c>
      <c r="C7" s="7">
        <v>421954987</v>
      </c>
      <c r="D7" s="7">
        <v>14489208</v>
      </c>
      <c r="E7" s="7">
        <v>28948979897</v>
      </c>
      <c r="F7" s="7">
        <v>0</v>
      </c>
      <c r="G7" s="7">
        <v>0</v>
      </c>
      <c r="H7" s="7">
        <v>28948979897</v>
      </c>
    </row>
    <row r="8" spans="1:8" x14ac:dyDescent="0.15">
      <c r="A8" s="6" t="s">
        <v>13</v>
      </c>
      <c r="B8" s="7">
        <v>1103679167</v>
      </c>
      <c r="C8" s="7">
        <v>0</v>
      </c>
      <c r="D8" s="7">
        <v>0</v>
      </c>
      <c r="E8" s="7">
        <v>1103679167</v>
      </c>
      <c r="F8" s="7">
        <v>0</v>
      </c>
      <c r="G8" s="7">
        <v>0</v>
      </c>
      <c r="H8" s="7">
        <v>1103679167</v>
      </c>
    </row>
    <row r="9" spans="1:8" x14ac:dyDescent="0.15">
      <c r="A9" s="6" t="s">
        <v>14</v>
      </c>
      <c r="B9" s="7">
        <v>105366131144</v>
      </c>
      <c r="C9" s="7">
        <v>1411237867</v>
      </c>
      <c r="D9" s="7">
        <v>236996726</v>
      </c>
      <c r="E9" s="7">
        <v>106540372285</v>
      </c>
      <c r="F9" s="7">
        <v>65332748788</v>
      </c>
      <c r="G9" s="7">
        <v>2062290509</v>
      </c>
      <c r="H9" s="7">
        <v>41207623497</v>
      </c>
    </row>
    <row r="10" spans="1:8" x14ac:dyDescent="0.15">
      <c r="A10" s="6" t="s">
        <v>15</v>
      </c>
      <c r="B10" s="7">
        <v>10210036277</v>
      </c>
      <c r="C10" s="7">
        <v>1279658488</v>
      </c>
      <c r="D10" s="7">
        <v>0</v>
      </c>
      <c r="E10" s="7">
        <v>11489694765</v>
      </c>
      <c r="F10" s="7">
        <v>5533457991</v>
      </c>
      <c r="G10" s="7">
        <v>670100654</v>
      </c>
      <c r="H10" s="7">
        <v>5956236774</v>
      </c>
    </row>
    <row r="11" spans="1:8" x14ac:dyDescent="0.15">
      <c r="A11" s="6" t="s">
        <v>16</v>
      </c>
      <c r="B11" s="7">
        <v>5738631499</v>
      </c>
      <c r="C11" s="7">
        <v>1073820383</v>
      </c>
      <c r="D11" s="7">
        <v>0</v>
      </c>
      <c r="E11" s="7">
        <v>6812451882</v>
      </c>
      <c r="F11" s="7">
        <v>3835502653</v>
      </c>
      <c r="G11" s="7">
        <v>165090070</v>
      </c>
      <c r="H11" s="7">
        <v>2976949229</v>
      </c>
    </row>
    <row r="12" spans="1:8" x14ac:dyDescent="0.15">
      <c r="A12" s="6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6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6" t="s">
        <v>19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6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15">
      <c r="A16" s="6" t="s">
        <v>21</v>
      </c>
      <c r="B16" s="7">
        <v>2318903701</v>
      </c>
      <c r="C16" s="7">
        <v>1717653000</v>
      </c>
      <c r="D16" s="7">
        <v>2260420431</v>
      </c>
      <c r="E16" s="7">
        <v>1776136270</v>
      </c>
      <c r="F16" s="7">
        <v>0</v>
      </c>
      <c r="G16" s="7">
        <v>0</v>
      </c>
      <c r="H16" s="7">
        <v>1776136270</v>
      </c>
    </row>
    <row r="17" spans="1:8" x14ac:dyDescent="0.15">
      <c r="A17" s="6" t="s">
        <v>22</v>
      </c>
      <c r="B17" s="7">
        <v>362945435194</v>
      </c>
      <c r="C17" s="7">
        <v>3292173157</v>
      </c>
      <c r="D17" s="7">
        <v>441645857</v>
      </c>
      <c r="E17" s="7">
        <v>365795962494</v>
      </c>
      <c r="F17" s="7">
        <v>189067664486</v>
      </c>
      <c r="G17" s="7">
        <v>5907009569</v>
      </c>
      <c r="H17" s="7">
        <v>176728298008</v>
      </c>
    </row>
    <row r="18" spans="1:8" x14ac:dyDescent="0.15">
      <c r="A18" s="6" t="s">
        <v>23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x14ac:dyDescent="0.15">
      <c r="A19" s="6" t="s">
        <v>24</v>
      </c>
      <c r="B19" s="7">
        <v>8172995587</v>
      </c>
      <c r="C19" s="7">
        <v>91929289</v>
      </c>
      <c r="D19" s="7">
        <v>59676</v>
      </c>
      <c r="E19" s="7">
        <v>8264865200</v>
      </c>
      <c r="F19" s="7">
        <v>0</v>
      </c>
      <c r="G19" s="7">
        <v>0</v>
      </c>
      <c r="H19" s="7">
        <v>8264865200</v>
      </c>
    </row>
    <row r="20" spans="1:8" x14ac:dyDescent="0.15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15">
      <c r="A21" s="6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x14ac:dyDescent="0.15">
      <c r="A22" s="6" t="s">
        <v>27</v>
      </c>
      <c r="B22" s="7">
        <v>23553</v>
      </c>
      <c r="C22" s="7">
        <v>0</v>
      </c>
      <c r="D22" s="7">
        <v>0</v>
      </c>
      <c r="E22" s="7">
        <v>23553</v>
      </c>
      <c r="F22" s="7">
        <v>0</v>
      </c>
      <c r="G22" s="7">
        <v>0</v>
      </c>
      <c r="H22" s="7">
        <v>23553</v>
      </c>
    </row>
    <row r="23" spans="1:8" x14ac:dyDescent="0.15">
      <c r="A23" s="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1:8" x14ac:dyDescent="0.15">
      <c r="A24" s="6" t="s">
        <v>29</v>
      </c>
      <c r="B24" s="7">
        <v>7219538497</v>
      </c>
      <c r="C24" s="7">
        <v>0</v>
      </c>
      <c r="D24" s="7">
        <v>13109550</v>
      </c>
      <c r="E24" s="7">
        <v>7206428947</v>
      </c>
      <c r="F24" s="7">
        <v>0</v>
      </c>
      <c r="G24" s="7">
        <v>0</v>
      </c>
      <c r="H24" s="7">
        <v>7206428947</v>
      </c>
    </row>
    <row r="25" spans="1:8" x14ac:dyDescent="0.15">
      <c r="A25" s="6" t="s">
        <v>30</v>
      </c>
      <c r="B25" s="7">
        <v>513242490</v>
      </c>
      <c r="C25" s="7">
        <v>0</v>
      </c>
      <c r="D25" s="7">
        <v>0</v>
      </c>
      <c r="E25" s="7">
        <v>513242490</v>
      </c>
      <c r="F25" s="7">
        <v>0</v>
      </c>
      <c r="G25" s="7">
        <v>0</v>
      </c>
      <c r="H25" s="7">
        <v>513242490</v>
      </c>
    </row>
    <row r="26" spans="1:8" x14ac:dyDescent="0.15">
      <c r="A26" s="6" t="s">
        <v>31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15">
      <c r="A27" s="6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 x14ac:dyDescent="0.15">
      <c r="A28" s="6" t="s">
        <v>33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x14ac:dyDescent="0.15">
      <c r="A29" s="6" t="s">
        <v>34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 x14ac:dyDescent="0.15">
      <c r="A30" s="6" t="s">
        <v>35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15">
      <c r="A31" s="6" t="s">
        <v>36</v>
      </c>
      <c r="B31" s="7">
        <v>5473265856</v>
      </c>
      <c r="C31" s="7">
        <v>7791392</v>
      </c>
      <c r="D31" s="7">
        <v>0</v>
      </c>
      <c r="E31" s="7">
        <v>5481057248</v>
      </c>
      <c r="F31" s="7">
        <v>0</v>
      </c>
      <c r="G31" s="7">
        <v>0</v>
      </c>
      <c r="H31" s="7">
        <v>5481057248</v>
      </c>
    </row>
    <row r="32" spans="1:8" x14ac:dyDescent="0.15">
      <c r="A32" s="6" t="s">
        <v>37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x14ac:dyDescent="0.15">
      <c r="A33" s="6" t="s">
        <v>38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15">
      <c r="A34" s="6" t="s">
        <v>39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15">
      <c r="A35" s="6" t="s">
        <v>40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1:8" x14ac:dyDescent="0.15">
      <c r="A36" s="6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x14ac:dyDescent="0.15">
      <c r="A37" s="6" t="s">
        <v>42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x14ac:dyDescent="0.15">
      <c r="A38" s="6" t="s">
        <v>43</v>
      </c>
      <c r="B38" s="7">
        <v>318462327</v>
      </c>
      <c r="C38" s="7">
        <v>0</v>
      </c>
      <c r="D38" s="7">
        <v>17290100</v>
      </c>
      <c r="E38" s="7">
        <v>301172227</v>
      </c>
      <c r="F38" s="7">
        <v>236891267</v>
      </c>
      <c r="G38" s="7">
        <v>6235319</v>
      </c>
      <c r="H38" s="7">
        <v>64280960</v>
      </c>
    </row>
    <row r="39" spans="1:8" x14ac:dyDescent="0.15">
      <c r="A39" s="6" t="s">
        <v>44</v>
      </c>
      <c r="B39" s="7">
        <v>1983110048</v>
      </c>
      <c r="C39" s="7">
        <v>136877472</v>
      </c>
      <c r="D39" s="7">
        <v>9483775</v>
      </c>
      <c r="E39" s="7">
        <v>2110503745</v>
      </c>
      <c r="F39" s="7">
        <v>809074210</v>
      </c>
      <c r="G39" s="7">
        <v>64286784</v>
      </c>
      <c r="H39" s="7">
        <v>1301429535</v>
      </c>
    </row>
    <row r="40" spans="1:8" x14ac:dyDescent="0.15">
      <c r="A40" s="6" t="s">
        <v>45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x14ac:dyDescent="0.15">
      <c r="A41" s="6" t="s">
        <v>46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1:8" x14ac:dyDescent="0.15">
      <c r="A42" s="6" t="s">
        <v>47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1:8" x14ac:dyDescent="0.15">
      <c r="A43" s="6" t="s">
        <v>48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x14ac:dyDescent="0.15">
      <c r="A44" s="6" t="s">
        <v>49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15">
      <c r="A45" s="6" t="s">
        <v>50</v>
      </c>
      <c r="B45" s="7">
        <v>1249471385</v>
      </c>
      <c r="C45" s="7">
        <v>0</v>
      </c>
      <c r="D45" s="7">
        <v>0</v>
      </c>
      <c r="E45" s="7">
        <v>1249471385</v>
      </c>
      <c r="F45" s="7">
        <v>955049523</v>
      </c>
      <c r="G45" s="7">
        <v>23692128</v>
      </c>
      <c r="H45" s="7">
        <v>294421862</v>
      </c>
    </row>
    <row r="46" spans="1:8" x14ac:dyDescent="0.15">
      <c r="A46" s="6" t="s">
        <v>51</v>
      </c>
      <c r="B46" s="7">
        <v>28131573824</v>
      </c>
      <c r="C46" s="7">
        <v>18539540</v>
      </c>
      <c r="D46" s="7">
        <v>0</v>
      </c>
      <c r="E46" s="7">
        <v>28150113364</v>
      </c>
      <c r="F46" s="7">
        <v>17563644992</v>
      </c>
      <c r="G46" s="7">
        <v>453921346</v>
      </c>
      <c r="H46" s="7">
        <v>10586468372</v>
      </c>
    </row>
    <row r="47" spans="1:8" x14ac:dyDescent="0.15">
      <c r="A47" s="6" t="s">
        <v>52</v>
      </c>
      <c r="B47" s="7">
        <v>155456760867</v>
      </c>
      <c r="C47" s="7">
        <v>1465778849</v>
      </c>
      <c r="D47" s="7">
        <v>0</v>
      </c>
      <c r="E47" s="7">
        <v>156922539716</v>
      </c>
      <c r="F47" s="7">
        <v>107309292838</v>
      </c>
      <c r="G47" s="7">
        <v>2090143128</v>
      </c>
      <c r="H47" s="7">
        <v>49613246878</v>
      </c>
    </row>
    <row r="48" spans="1:8" x14ac:dyDescent="0.15">
      <c r="A48" s="6" t="s">
        <v>53</v>
      </c>
      <c r="B48" s="7">
        <v>91127645</v>
      </c>
      <c r="C48" s="7">
        <v>0</v>
      </c>
      <c r="D48" s="7">
        <v>0</v>
      </c>
      <c r="E48" s="7">
        <v>91127645</v>
      </c>
      <c r="F48" s="7">
        <v>18639485</v>
      </c>
      <c r="G48" s="7">
        <v>4842196</v>
      </c>
      <c r="H48" s="7">
        <v>72488160</v>
      </c>
    </row>
    <row r="49" spans="1:8" x14ac:dyDescent="0.15">
      <c r="A49" s="6" t="s">
        <v>54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15">
      <c r="A50" s="6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</row>
    <row r="51" spans="1:8" x14ac:dyDescent="0.15">
      <c r="A51" s="6" t="s">
        <v>56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x14ac:dyDescent="0.15">
      <c r="A52" s="6" t="s">
        <v>57</v>
      </c>
      <c r="B52" s="7">
        <v>3730341609</v>
      </c>
      <c r="C52" s="7">
        <v>156854247</v>
      </c>
      <c r="D52" s="7">
        <v>0</v>
      </c>
      <c r="E52" s="7">
        <v>3887195856</v>
      </c>
      <c r="F52" s="7">
        <v>2851235540</v>
      </c>
      <c r="G52" s="7">
        <v>75292753</v>
      </c>
      <c r="H52" s="7">
        <v>1035960316</v>
      </c>
    </row>
    <row r="53" spans="1:8" x14ac:dyDescent="0.15">
      <c r="A53" s="6" t="s">
        <v>58</v>
      </c>
      <c r="B53" s="7">
        <v>83672211334</v>
      </c>
      <c r="C53" s="7">
        <v>565203766</v>
      </c>
      <c r="D53" s="7">
        <v>15736205</v>
      </c>
      <c r="E53" s="7">
        <v>84221678895</v>
      </c>
      <c r="F53" s="7">
        <v>24207254426</v>
      </c>
      <c r="G53" s="7">
        <v>1904999881</v>
      </c>
      <c r="H53" s="7">
        <v>60014424469</v>
      </c>
    </row>
    <row r="54" spans="1:8" x14ac:dyDescent="0.15">
      <c r="A54" s="6" t="s">
        <v>59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  <row r="55" spans="1:8" x14ac:dyDescent="0.15">
      <c r="A55" s="6" t="s">
        <v>60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15">
      <c r="A56" s="6" t="s">
        <v>61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 x14ac:dyDescent="0.15">
      <c r="A57" s="6" t="s">
        <v>62</v>
      </c>
      <c r="B57" s="7">
        <v>17963575964</v>
      </c>
      <c r="C57" s="7">
        <v>0</v>
      </c>
      <c r="D57" s="7">
        <v>0</v>
      </c>
      <c r="E57" s="7">
        <v>17963575964</v>
      </c>
      <c r="F57" s="7">
        <v>8535381690</v>
      </c>
      <c r="G57" s="7">
        <v>302259993</v>
      </c>
      <c r="H57" s="7">
        <v>9428194274</v>
      </c>
    </row>
    <row r="58" spans="1:8" x14ac:dyDescent="0.15">
      <c r="A58" s="6" t="s">
        <v>63</v>
      </c>
      <c r="B58" s="7">
        <v>8454440548</v>
      </c>
      <c r="C58" s="7">
        <v>31526000</v>
      </c>
      <c r="D58" s="7">
        <v>0</v>
      </c>
      <c r="E58" s="7">
        <v>8485966548</v>
      </c>
      <c r="F58" s="7">
        <v>4930598621</v>
      </c>
      <c r="G58" s="7">
        <v>129485170</v>
      </c>
      <c r="H58" s="7">
        <v>3555367927</v>
      </c>
    </row>
    <row r="59" spans="1:8" x14ac:dyDescent="0.15">
      <c r="A59" s="6" t="s">
        <v>64</v>
      </c>
      <c r="B59" s="7">
        <v>38848846853</v>
      </c>
      <c r="C59" s="7">
        <v>600362800</v>
      </c>
      <c r="D59" s="7">
        <v>40864955</v>
      </c>
      <c r="E59" s="7">
        <v>39408344698</v>
      </c>
      <c r="F59" s="7">
        <v>21650211494</v>
      </c>
      <c r="G59" s="7">
        <v>851753271</v>
      </c>
      <c r="H59" s="7">
        <v>17758133204</v>
      </c>
    </row>
    <row r="60" spans="1:8" x14ac:dyDescent="0.15">
      <c r="A60" s="6" t="s">
        <v>65</v>
      </c>
      <c r="B60" s="7">
        <v>1952008</v>
      </c>
      <c r="C60" s="7">
        <v>9240000</v>
      </c>
      <c r="D60" s="7">
        <v>0</v>
      </c>
      <c r="E60" s="7">
        <v>11192008</v>
      </c>
      <c r="F60" s="7">
        <v>390400</v>
      </c>
      <c r="G60" s="7">
        <v>97600</v>
      </c>
      <c r="H60" s="7">
        <v>10801608</v>
      </c>
    </row>
    <row r="61" spans="1:8" x14ac:dyDescent="0.15">
      <c r="A61" s="6" t="s">
        <v>66</v>
      </c>
      <c r="B61" s="7">
        <v>1664494799</v>
      </c>
      <c r="C61" s="7">
        <v>208069802</v>
      </c>
      <c r="D61" s="7">
        <v>345101596</v>
      </c>
      <c r="E61" s="7">
        <v>1527463005</v>
      </c>
      <c r="F61" s="7">
        <v>0</v>
      </c>
      <c r="G61" s="7">
        <v>0</v>
      </c>
      <c r="H61" s="7">
        <v>1527463005</v>
      </c>
    </row>
    <row r="62" spans="1:8" x14ac:dyDescent="0.15">
      <c r="A62" s="6" t="s">
        <v>67</v>
      </c>
      <c r="B62" s="7">
        <v>35668543730</v>
      </c>
      <c r="C62" s="7">
        <v>813068519</v>
      </c>
      <c r="D62" s="7">
        <v>235004529</v>
      </c>
      <c r="E62" s="7">
        <v>36246607720</v>
      </c>
      <c r="F62" s="7">
        <v>18982590240</v>
      </c>
      <c r="G62" s="7">
        <v>1769992511</v>
      </c>
      <c r="H62" s="7">
        <v>17264017480</v>
      </c>
    </row>
    <row r="63" spans="1:8" x14ac:dyDescent="0.15">
      <c r="A63" s="6" t="s">
        <v>68</v>
      </c>
      <c r="B63" s="7">
        <v>19659501252</v>
      </c>
      <c r="C63" s="7">
        <v>281457984</v>
      </c>
      <c r="D63" s="7">
        <v>70123019</v>
      </c>
      <c r="E63" s="7">
        <v>19870836217</v>
      </c>
      <c r="F63" s="7">
        <v>9451159573</v>
      </c>
      <c r="G63" s="7">
        <v>896358592</v>
      </c>
      <c r="H63" s="7">
        <v>10419676644</v>
      </c>
    </row>
    <row r="64" spans="1:8" x14ac:dyDescent="0.15">
      <c r="A64" s="6" t="s">
        <v>69</v>
      </c>
      <c r="B64" s="7">
        <v>12768551288</v>
      </c>
      <c r="C64" s="7">
        <v>531610535</v>
      </c>
      <c r="D64" s="7">
        <v>164881510</v>
      </c>
      <c r="E64" s="7">
        <v>13135280313</v>
      </c>
      <c r="F64" s="7">
        <v>9531430667</v>
      </c>
      <c r="G64" s="7">
        <v>873633919</v>
      </c>
      <c r="H64" s="7">
        <v>3603849646</v>
      </c>
    </row>
    <row r="65" spans="1:8" x14ac:dyDescent="0.15">
      <c r="A65" s="6" t="s">
        <v>70</v>
      </c>
      <c r="B65" s="7">
        <v>3240491190</v>
      </c>
      <c r="C65" s="7">
        <v>0</v>
      </c>
      <c r="D65" s="7">
        <v>0</v>
      </c>
      <c r="E65" s="7">
        <v>3240491190</v>
      </c>
      <c r="F65" s="7">
        <v>0</v>
      </c>
      <c r="G65" s="7">
        <v>0</v>
      </c>
      <c r="H65" s="7">
        <v>3240491190</v>
      </c>
    </row>
    <row r="66" spans="1:8" x14ac:dyDescent="0.15">
      <c r="A66" s="6" t="s">
        <v>71</v>
      </c>
      <c r="B66" s="7">
        <v>551892874830</v>
      </c>
      <c r="C66" s="7">
        <v>10009566401</v>
      </c>
      <c r="D66" s="7">
        <v>3188556751</v>
      </c>
      <c r="E66" s="7">
        <v>558713884480</v>
      </c>
      <c r="F66" s="7">
        <v>282751964158</v>
      </c>
      <c r="G66" s="7">
        <v>10574483313</v>
      </c>
      <c r="H66" s="7">
        <v>275961920322</v>
      </c>
    </row>
  </sheetData>
  <mergeCells count="1">
    <mergeCell ref="A1:H1"/>
  </mergeCells>
  <phoneticPr fontId="1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Normal="100" zoomScaleSheetLayoutView="100" workbookViewId="0">
      <selection activeCell="F14" sqref="F14"/>
    </sheetView>
  </sheetViews>
  <sheetFormatPr defaultColWidth="8" defaultRowHeight="15.75" x14ac:dyDescent="0.35"/>
  <cols>
    <col min="1" max="1" width="20.625" style="33" customWidth="1"/>
    <col min="2" max="10" width="11.625" style="33" customWidth="1"/>
    <col min="11" max="11" width="10" style="33" bestFit="1" customWidth="1"/>
    <col min="12" max="16384" width="8" style="33"/>
  </cols>
  <sheetData>
    <row r="1" spans="1:12" ht="30" x14ac:dyDescent="0.6">
      <c r="A1" s="32" t="s">
        <v>282</v>
      </c>
    </row>
    <row r="2" spans="1:12" ht="13.5" customHeight="1" x14ac:dyDescent="0.4">
      <c r="A2" s="99" t="s">
        <v>283</v>
      </c>
    </row>
    <row r="3" spans="1:12" ht="18.75" x14ac:dyDescent="0.4">
      <c r="A3" s="34" t="s">
        <v>73</v>
      </c>
    </row>
    <row r="4" spans="1:12" ht="18.75" x14ac:dyDescent="0.4">
      <c r="A4" s="34" t="s">
        <v>251</v>
      </c>
      <c r="J4" s="20" t="s">
        <v>86</v>
      </c>
    </row>
    <row r="5" spans="1:12" ht="37.5" customHeight="1" x14ac:dyDescent="0.35">
      <c r="A5" s="84" t="s">
        <v>252</v>
      </c>
      <c r="B5" s="37" t="s">
        <v>284</v>
      </c>
      <c r="C5" s="38" t="s">
        <v>285</v>
      </c>
      <c r="D5" s="38" t="s">
        <v>286</v>
      </c>
      <c r="E5" s="38" t="s">
        <v>287</v>
      </c>
      <c r="F5" s="38" t="s">
        <v>288</v>
      </c>
      <c r="G5" s="38" t="s">
        <v>289</v>
      </c>
      <c r="H5" s="38" t="s">
        <v>290</v>
      </c>
      <c r="I5" s="38" t="s">
        <v>291</v>
      </c>
      <c r="J5" s="37" t="s">
        <v>292</v>
      </c>
      <c r="L5" s="100"/>
    </row>
    <row r="6" spans="1:12" ht="18" customHeight="1" x14ac:dyDescent="0.35">
      <c r="A6" s="90">
        <v>114773076941</v>
      </c>
      <c r="B6" s="101">
        <v>14348463981</v>
      </c>
      <c r="C6" s="101">
        <v>9529188731</v>
      </c>
      <c r="D6" s="101">
        <v>9518337710</v>
      </c>
      <c r="E6" s="101">
        <v>9570958476</v>
      </c>
      <c r="F6" s="101">
        <v>8432943023</v>
      </c>
      <c r="G6" s="101">
        <v>35072100207</v>
      </c>
      <c r="H6" s="101">
        <v>19430963439</v>
      </c>
      <c r="I6" s="101">
        <v>7599015126</v>
      </c>
      <c r="J6" s="101">
        <v>1271106248</v>
      </c>
      <c r="L6" s="79"/>
    </row>
    <row r="7" spans="1:12" x14ac:dyDescent="0.35">
      <c r="A7" s="102"/>
      <c r="B7" s="102"/>
      <c r="C7" s="102"/>
      <c r="D7" s="102"/>
      <c r="E7" s="102"/>
      <c r="F7" s="102"/>
      <c r="G7" s="102"/>
      <c r="H7" s="102"/>
      <c r="I7" s="102"/>
      <c r="J7" s="102"/>
      <c r="L7" s="79"/>
    </row>
    <row r="20" s="99" customFormat="1" ht="18.75" x14ac:dyDescent="0.4"/>
    <row r="21" ht="22.5" customHeight="1" x14ac:dyDescent="0.35"/>
    <row r="22" ht="18" customHeight="1" x14ac:dyDescent="0.35"/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3" sqref="B23"/>
    </sheetView>
  </sheetViews>
  <sheetFormatPr defaultColWidth="8" defaultRowHeight="15.75" x14ac:dyDescent="0.35"/>
  <cols>
    <col min="1" max="1" width="20.625" style="33" customWidth="1"/>
    <col min="2" max="2" width="101.625" style="33" customWidth="1"/>
    <col min="3" max="16384" width="8" style="33"/>
  </cols>
  <sheetData>
    <row r="1" spans="1:2" ht="30" x14ac:dyDescent="0.6">
      <c r="A1" s="32" t="s">
        <v>293</v>
      </c>
    </row>
    <row r="2" spans="1:2" ht="18.75" x14ac:dyDescent="0.4">
      <c r="A2" s="34" t="s">
        <v>145</v>
      </c>
    </row>
    <row r="3" spans="1:2" ht="18.75" x14ac:dyDescent="0.4">
      <c r="A3" s="34" t="s">
        <v>73</v>
      </c>
    </row>
    <row r="4" spans="1:2" ht="18.75" x14ac:dyDescent="0.4">
      <c r="A4" s="34" t="s">
        <v>251</v>
      </c>
      <c r="B4" s="36" t="s">
        <v>86</v>
      </c>
    </row>
    <row r="5" spans="1:2" ht="22.5" customHeight="1" x14ac:dyDescent="0.35">
      <c r="A5" s="104" t="s">
        <v>294</v>
      </c>
      <c r="B5" s="37" t="s">
        <v>295</v>
      </c>
    </row>
    <row r="6" spans="1:2" ht="18" customHeight="1" x14ac:dyDescent="0.35">
      <c r="A6" s="105">
        <v>0</v>
      </c>
      <c r="B6" s="69" t="s">
        <v>296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zoomScaleSheetLayoutView="100" workbookViewId="0">
      <selection activeCell="B12" sqref="B12"/>
    </sheetView>
  </sheetViews>
  <sheetFormatPr defaultColWidth="8" defaultRowHeight="15.75" x14ac:dyDescent="0.35"/>
  <cols>
    <col min="1" max="1" width="17" style="17" customWidth="1"/>
    <col min="2" max="6" width="18.75" style="17" customWidth="1"/>
    <col min="7" max="7" width="8" style="17"/>
    <col min="8" max="10" width="8" style="107"/>
    <col min="11" max="16384" width="8" style="17"/>
  </cols>
  <sheetData>
    <row r="1" spans="1:6" ht="30" x14ac:dyDescent="0.6">
      <c r="A1" s="16" t="s">
        <v>297</v>
      </c>
    </row>
    <row r="2" spans="1:6" ht="18.75" x14ac:dyDescent="0.4">
      <c r="A2" s="18" t="s">
        <v>145</v>
      </c>
    </row>
    <row r="3" spans="1:6" ht="18.75" x14ac:dyDescent="0.4">
      <c r="A3" s="18" t="s">
        <v>73</v>
      </c>
    </row>
    <row r="4" spans="1:6" ht="18.75" x14ac:dyDescent="0.4">
      <c r="A4" s="18" t="s">
        <v>251</v>
      </c>
      <c r="F4" s="20" t="s">
        <v>86</v>
      </c>
    </row>
    <row r="5" spans="1:6" ht="22.5" customHeight="1" x14ac:dyDescent="0.35">
      <c r="A5" s="144" t="s">
        <v>3</v>
      </c>
      <c r="B5" s="144" t="s">
        <v>298</v>
      </c>
      <c r="C5" s="144" t="s">
        <v>299</v>
      </c>
      <c r="D5" s="144" t="s">
        <v>300</v>
      </c>
      <c r="E5" s="144"/>
      <c r="F5" s="144" t="s">
        <v>301</v>
      </c>
    </row>
    <row r="6" spans="1:6" ht="22.5" customHeight="1" x14ac:dyDescent="0.35">
      <c r="A6" s="144"/>
      <c r="B6" s="144"/>
      <c r="C6" s="144"/>
      <c r="D6" s="21" t="s">
        <v>302</v>
      </c>
      <c r="E6" s="21" t="s">
        <v>82</v>
      </c>
      <c r="F6" s="144"/>
    </row>
    <row r="7" spans="1:6" ht="18" customHeight="1" x14ac:dyDescent="0.35">
      <c r="A7" s="23" t="s">
        <v>303</v>
      </c>
      <c r="B7" s="25">
        <v>95295615</v>
      </c>
      <c r="C7" s="25">
        <v>77258372</v>
      </c>
      <c r="D7" s="25">
        <v>78899781</v>
      </c>
      <c r="E7" s="25">
        <v>8869444</v>
      </c>
      <c r="F7" s="25">
        <v>84784762</v>
      </c>
    </row>
    <row r="8" spans="1:6" ht="18" customHeight="1" x14ac:dyDescent="0.35">
      <c r="A8" s="23" t="s">
        <v>304</v>
      </c>
      <c r="B8" s="25">
        <v>650210137</v>
      </c>
      <c r="C8" s="25">
        <v>474191142</v>
      </c>
      <c r="D8" s="25">
        <v>406170137</v>
      </c>
      <c r="E8" s="25">
        <v>0</v>
      </c>
      <c r="F8" s="25">
        <v>718231142</v>
      </c>
    </row>
    <row r="9" spans="1:6" ht="18" customHeight="1" x14ac:dyDescent="0.35">
      <c r="A9" s="23" t="s">
        <v>305</v>
      </c>
      <c r="B9" s="25">
        <v>5614096357</v>
      </c>
      <c r="C9" s="25">
        <v>4762185398</v>
      </c>
      <c r="D9" s="25">
        <v>395145473</v>
      </c>
      <c r="E9" s="25">
        <v>4327049925</v>
      </c>
      <c r="F9" s="25">
        <v>5654086357</v>
      </c>
    </row>
    <row r="10" spans="1:6" ht="18" customHeight="1" x14ac:dyDescent="0.35">
      <c r="A10" s="23" t="s">
        <v>306</v>
      </c>
      <c r="B10" s="25">
        <v>229482000</v>
      </c>
      <c r="C10" s="25">
        <v>205442000</v>
      </c>
      <c r="D10" s="25">
        <v>0</v>
      </c>
      <c r="E10" s="25">
        <v>229482000</v>
      </c>
      <c r="F10" s="25">
        <v>205442000</v>
      </c>
    </row>
    <row r="11" spans="1:6" ht="18" customHeight="1" x14ac:dyDescent="0.35">
      <c r="A11" s="106" t="s">
        <v>71</v>
      </c>
      <c r="B11" s="25">
        <v>6589084109</v>
      </c>
      <c r="C11" s="25">
        <v>5519076912</v>
      </c>
      <c r="D11" s="25">
        <v>880215391</v>
      </c>
      <c r="E11" s="25">
        <v>4565401369</v>
      </c>
      <c r="F11" s="25">
        <v>6662544261</v>
      </c>
    </row>
  </sheetData>
  <mergeCells count="5">
    <mergeCell ref="A5:A6"/>
    <mergeCell ref="B5:B6"/>
    <mergeCell ref="C5:C6"/>
    <mergeCell ref="D5:E5"/>
    <mergeCell ref="F5:F6"/>
  </mergeCells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25" zoomScaleNormal="100" zoomScaleSheetLayoutView="90" workbookViewId="0">
      <selection activeCell="E33" sqref="E33"/>
    </sheetView>
  </sheetViews>
  <sheetFormatPr defaultColWidth="8" defaultRowHeight="15.75" x14ac:dyDescent="0.35"/>
  <cols>
    <col min="1" max="1" width="23.25" style="17" customWidth="1"/>
    <col min="2" max="2" width="27.375" style="108" bestFit="1" customWidth="1"/>
    <col min="3" max="3" width="32.5" style="109" bestFit="1" customWidth="1"/>
    <col min="4" max="5" width="15.25" style="17" customWidth="1"/>
    <col min="6" max="8" width="8" style="17"/>
    <col min="9" max="9" width="10.75" style="17" bestFit="1" customWidth="1"/>
    <col min="10" max="16384" width="8" style="17"/>
  </cols>
  <sheetData>
    <row r="1" spans="1:5" ht="30" x14ac:dyDescent="0.6">
      <c r="A1" s="16" t="s">
        <v>307</v>
      </c>
    </row>
    <row r="2" spans="1:5" ht="18.75" x14ac:dyDescent="0.4">
      <c r="A2" s="18" t="s">
        <v>145</v>
      </c>
    </row>
    <row r="3" spans="1:5" ht="18.75" x14ac:dyDescent="0.4">
      <c r="A3" s="18" t="s">
        <v>308</v>
      </c>
    </row>
    <row r="4" spans="1:5" ht="18.75" x14ac:dyDescent="0.4">
      <c r="A4" s="18" t="s">
        <v>251</v>
      </c>
      <c r="E4" s="20" t="s">
        <v>86</v>
      </c>
    </row>
    <row r="5" spans="1:5" ht="22.5" customHeight="1" x14ac:dyDescent="0.35">
      <c r="A5" s="21" t="s">
        <v>3</v>
      </c>
      <c r="B5" s="21" t="s">
        <v>309</v>
      </c>
      <c r="C5" s="21" t="s">
        <v>310</v>
      </c>
      <c r="D5" s="21" t="s">
        <v>311</v>
      </c>
      <c r="E5" s="21" t="s">
        <v>312</v>
      </c>
    </row>
    <row r="6" spans="1:5" ht="18" customHeight="1" x14ac:dyDescent="0.35">
      <c r="A6" s="145" t="s">
        <v>313</v>
      </c>
      <c r="B6" s="23" t="s">
        <v>314</v>
      </c>
      <c r="C6" s="23" t="s">
        <v>315</v>
      </c>
      <c r="D6" s="110">
        <v>345590676</v>
      </c>
      <c r="E6" s="106"/>
    </row>
    <row r="7" spans="1:5" ht="18" customHeight="1" x14ac:dyDescent="0.35">
      <c r="A7" s="146"/>
      <c r="B7" s="23" t="s">
        <v>316</v>
      </c>
      <c r="C7" s="23" t="s">
        <v>317</v>
      </c>
      <c r="D7" s="110">
        <v>239002225</v>
      </c>
      <c r="E7" s="106"/>
    </row>
    <row r="8" spans="1:5" ht="18" customHeight="1" x14ac:dyDescent="0.35">
      <c r="A8" s="146"/>
      <c r="B8" s="23" t="s">
        <v>318</v>
      </c>
      <c r="C8" s="23" t="s">
        <v>319</v>
      </c>
      <c r="D8" s="110">
        <v>202018000</v>
      </c>
      <c r="E8" s="106"/>
    </row>
    <row r="9" spans="1:5" ht="18" customHeight="1" x14ac:dyDescent="0.35">
      <c r="A9" s="146"/>
      <c r="B9" s="23" t="s">
        <v>320</v>
      </c>
      <c r="C9" s="23" t="s">
        <v>321</v>
      </c>
      <c r="D9" s="110">
        <v>187906400</v>
      </c>
      <c r="E9" s="106"/>
    </row>
    <row r="10" spans="1:5" ht="18" customHeight="1" x14ac:dyDescent="0.35">
      <c r="A10" s="146"/>
      <c r="B10" s="23" t="s">
        <v>322</v>
      </c>
      <c r="C10" s="23" t="s">
        <v>323</v>
      </c>
      <c r="D10" s="110">
        <v>155436364</v>
      </c>
      <c r="E10" s="106"/>
    </row>
    <row r="11" spans="1:5" ht="18" customHeight="1" x14ac:dyDescent="0.35">
      <c r="A11" s="146"/>
      <c r="B11" s="23" t="s">
        <v>324</v>
      </c>
      <c r="C11" s="28" t="s">
        <v>325</v>
      </c>
      <c r="D11" s="110">
        <v>135800000</v>
      </c>
      <c r="E11" s="106"/>
    </row>
    <row r="12" spans="1:5" ht="18" customHeight="1" x14ac:dyDescent="0.35">
      <c r="A12" s="146"/>
      <c r="B12" s="23" t="s">
        <v>326</v>
      </c>
      <c r="C12" s="23" t="s">
        <v>327</v>
      </c>
      <c r="D12" s="110">
        <v>72303000</v>
      </c>
      <c r="E12" s="106"/>
    </row>
    <row r="13" spans="1:5" ht="18" customHeight="1" x14ac:dyDescent="0.35">
      <c r="A13" s="146"/>
      <c r="B13" s="23" t="s">
        <v>328</v>
      </c>
      <c r="C13" s="23" t="s">
        <v>317</v>
      </c>
      <c r="D13" s="110">
        <v>40238115</v>
      </c>
      <c r="E13" s="106"/>
    </row>
    <row r="14" spans="1:5" ht="18" customHeight="1" x14ac:dyDescent="0.35">
      <c r="A14" s="146"/>
      <c r="B14" s="23"/>
      <c r="C14" s="23"/>
      <c r="D14" s="110"/>
      <c r="E14" s="106"/>
    </row>
    <row r="15" spans="1:5" ht="18" customHeight="1" x14ac:dyDescent="0.35">
      <c r="A15" s="146"/>
      <c r="B15" s="23" t="s">
        <v>329</v>
      </c>
      <c r="C15" s="23"/>
      <c r="D15" s="110">
        <v>310921868</v>
      </c>
      <c r="E15" s="106"/>
    </row>
    <row r="16" spans="1:5" ht="18" customHeight="1" x14ac:dyDescent="0.35">
      <c r="A16" s="147"/>
      <c r="B16" s="106" t="s">
        <v>330</v>
      </c>
      <c r="C16" s="111"/>
      <c r="D16" s="110">
        <v>1689216648</v>
      </c>
      <c r="E16" s="111"/>
    </row>
    <row r="17" spans="1:5" ht="18" customHeight="1" x14ac:dyDescent="0.35">
      <c r="A17" s="148" t="s">
        <v>331</v>
      </c>
      <c r="B17" s="31" t="s">
        <v>332</v>
      </c>
      <c r="C17" s="23" t="s">
        <v>333</v>
      </c>
      <c r="D17" s="110">
        <v>1135750000</v>
      </c>
      <c r="E17" s="106"/>
    </row>
    <row r="18" spans="1:5" ht="18" customHeight="1" x14ac:dyDescent="0.35">
      <c r="A18" s="149"/>
      <c r="B18" s="31" t="s">
        <v>334</v>
      </c>
      <c r="C18" s="23" t="s">
        <v>335</v>
      </c>
      <c r="D18" s="110">
        <v>120000000</v>
      </c>
      <c r="E18" s="106"/>
    </row>
    <row r="19" spans="1:5" ht="18" customHeight="1" x14ac:dyDescent="0.35">
      <c r="A19" s="149"/>
      <c r="B19" s="31" t="s">
        <v>336</v>
      </c>
      <c r="C19" s="23" t="s">
        <v>327</v>
      </c>
      <c r="D19" s="110">
        <v>185972587</v>
      </c>
      <c r="E19" s="106"/>
    </row>
    <row r="20" spans="1:5" ht="18" customHeight="1" x14ac:dyDescent="0.35">
      <c r="A20" s="149"/>
      <c r="B20" s="31" t="s">
        <v>337</v>
      </c>
      <c r="C20" s="23" t="s">
        <v>327</v>
      </c>
      <c r="D20" s="110">
        <v>440342320</v>
      </c>
      <c r="E20" s="106"/>
    </row>
    <row r="21" spans="1:5" ht="18" customHeight="1" x14ac:dyDescent="0.35">
      <c r="A21" s="149"/>
      <c r="B21" s="31" t="s">
        <v>338</v>
      </c>
      <c r="C21" s="23" t="s">
        <v>327</v>
      </c>
      <c r="D21" s="110">
        <v>456732516</v>
      </c>
      <c r="E21" s="106"/>
    </row>
    <row r="22" spans="1:5" ht="18" customHeight="1" x14ac:dyDescent="0.35">
      <c r="A22" s="149"/>
      <c r="B22" s="31" t="s">
        <v>339</v>
      </c>
      <c r="C22" s="23" t="s">
        <v>327</v>
      </c>
      <c r="D22" s="110">
        <v>191318385</v>
      </c>
      <c r="E22" s="106"/>
    </row>
    <row r="23" spans="1:5" ht="18" customHeight="1" x14ac:dyDescent="0.35">
      <c r="A23" s="149"/>
      <c r="B23" s="31" t="s">
        <v>340</v>
      </c>
      <c r="C23" s="23" t="s">
        <v>325</v>
      </c>
      <c r="D23" s="110">
        <v>155945433</v>
      </c>
      <c r="E23" s="106"/>
    </row>
    <row r="24" spans="1:5" ht="18" customHeight="1" x14ac:dyDescent="0.35">
      <c r="A24" s="149"/>
      <c r="B24" s="31" t="s">
        <v>341</v>
      </c>
      <c r="C24" s="23" t="s">
        <v>327</v>
      </c>
      <c r="D24" s="110">
        <v>176623923</v>
      </c>
      <c r="E24" s="106"/>
    </row>
    <row r="25" spans="1:5" ht="18" customHeight="1" x14ac:dyDescent="0.35">
      <c r="A25" s="149"/>
      <c r="B25" s="31"/>
      <c r="C25" s="23"/>
      <c r="D25" s="110"/>
      <c r="E25" s="106"/>
    </row>
    <row r="26" spans="1:5" ht="18" customHeight="1" x14ac:dyDescent="0.35">
      <c r="A26" s="149"/>
      <c r="B26" s="23" t="s">
        <v>329</v>
      </c>
      <c r="C26" s="23"/>
      <c r="D26" s="110">
        <v>26005148734</v>
      </c>
      <c r="E26" s="112"/>
    </row>
    <row r="27" spans="1:5" ht="18" customHeight="1" x14ac:dyDescent="0.35">
      <c r="A27" s="150"/>
      <c r="B27" s="106" t="s">
        <v>330</v>
      </c>
      <c r="C27" s="111"/>
      <c r="D27" s="112">
        <v>28867833898</v>
      </c>
      <c r="E27" s="111"/>
    </row>
    <row r="28" spans="1:5" ht="18" customHeight="1" x14ac:dyDescent="0.35">
      <c r="A28" s="151" t="s">
        <v>342</v>
      </c>
      <c r="B28" s="152"/>
      <c r="C28" s="153"/>
      <c r="D28" s="31">
        <v>30557050546</v>
      </c>
      <c r="E28" s="113"/>
    </row>
    <row r="29" spans="1:5" ht="18" customHeight="1" x14ac:dyDescent="0.35">
      <c r="A29" s="154" t="s">
        <v>343</v>
      </c>
      <c r="B29" s="154"/>
      <c r="C29" s="154"/>
      <c r="D29" s="110">
        <v>2648523000</v>
      </c>
      <c r="E29" s="114"/>
    </row>
    <row r="30" spans="1:5" ht="18" customHeight="1" x14ac:dyDescent="0.35">
      <c r="A30" s="154" t="s">
        <v>187</v>
      </c>
      <c r="B30" s="154"/>
      <c r="C30" s="154"/>
      <c r="D30" s="110">
        <v>27908527546</v>
      </c>
      <c r="E30" s="114"/>
    </row>
    <row r="31" spans="1:5" x14ac:dyDescent="0.35">
      <c r="D31" s="115"/>
    </row>
    <row r="32" spans="1:5" x14ac:dyDescent="0.35">
      <c r="D32" s="135"/>
    </row>
    <row r="33" spans="4:4" x14ac:dyDescent="0.35">
      <c r="D33" s="116"/>
    </row>
  </sheetData>
  <autoFilter ref="A5:E27"/>
  <mergeCells count="5">
    <mergeCell ref="A6:A16"/>
    <mergeCell ref="A17:A27"/>
    <mergeCell ref="A28:C28"/>
    <mergeCell ref="A29:C29"/>
    <mergeCell ref="A30:C30"/>
  </mergeCells>
  <phoneticPr fontId="1"/>
  <printOptions verticalCentered="1"/>
  <pageMargins left="0.39370078740157483" right="0.39370078740157483" top="0.39370078740157483" bottom="0.39370078740157483" header="0.19685039370078741" footer="0.19685039370078741"/>
  <pageSetup paperSize="9" scale="94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zoomScaleSheetLayoutView="100" workbookViewId="0">
      <selection activeCell="C11" sqref="C11:D11"/>
    </sheetView>
  </sheetViews>
  <sheetFormatPr defaultColWidth="8" defaultRowHeight="15.75" x14ac:dyDescent="0.35"/>
  <cols>
    <col min="1" max="1" width="26" style="33" customWidth="1"/>
    <col min="2" max="3" width="22.375" style="33" customWidth="1"/>
    <col min="4" max="4" width="26" style="33" customWidth="1"/>
    <col min="5" max="5" width="22.375" style="33" customWidth="1"/>
    <col min="6" max="6" width="8.75" style="33" bestFit="1" customWidth="1"/>
    <col min="7" max="16384" width="8" style="33"/>
  </cols>
  <sheetData>
    <row r="1" spans="1:5" ht="30" x14ac:dyDescent="0.6">
      <c r="A1" s="32" t="s">
        <v>344</v>
      </c>
    </row>
    <row r="2" spans="1:5" ht="18.75" x14ac:dyDescent="0.4">
      <c r="A2" s="117" t="s">
        <v>145</v>
      </c>
    </row>
    <row r="3" spans="1:5" ht="18.75" x14ac:dyDescent="0.4">
      <c r="A3" s="117" t="s">
        <v>73</v>
      </c>
    </row>
    <row r="4" spans="1:5" ht="18.75" x14ac:dyDescent="0.4">
      <c r="A4" s="99" t="s">
        <v>251</v>
      </c>
      <c r="E4" s="118" t="s">
        <v>86</v>
      </c>
    </row>
    <row r="5" spans="1:5" ht="22.5" customHeight="1" x14ac:dyDescent="0.35">
      <c r="A5" s="37" t="s">
        <v>345</v>
      </c>
      <c r="B5" s="37" t="s">
        <v>3</v>
      </c>
      <c r="C5" s="141" t="s">
        <v>346</v>
      </c>
      <c r="D5" s="141"/>
      <c r="E5" s="37" t="s">
        <v>311</v>
      </c>
    </row>
    <row r="6" spans="1:5" ht="18" customHeight="1" x14ac:dyDescent="0.35">
      <c r="A6" s="155" t="s">
        <v>347</v>
      </c>
      <c r="B6" s="158" t="s">
        <v>348</v>
      </c>
      <c r="C6" s="159" t="s">
        <v>349</v>
      </c>
      <c r="D6" s="160"/>
      <c r="E6" s="119">
        <v>16470379494</v>
      </c>
    </row>
    <row r="7" spans="1:5" ht="18" customHeight="1" x14ac:dyDescent="0.35">
      <c r="A7" s="156"/>
      <c r="B7" s="158"/>
      <c r="C7" s="159" t="s">
        <v>350</v>
      </c>
      <c r="D7" s="160"/>
      <c r="E7" s="119">
        <v>9464336000</v>
      </c>
    </row>
    <row r="8" spans="1:5" ht="18" customHeight="1" x14ac:dyDescent="0.35">
      <c r="A8" s="156"/>
      <c r="B8" s="158"/>
      <c r="C8" s="159" t="s">
        <v>351</v>
      </c>
      <c r="D8" s="160"/>
      <c r="E8" s="119">
        <v>364856000</v>
      </c>
    </row>
    <row r="9" spans="1:5" ht="18" customHeight="1" x14ac:dyDescent="0.35">
      <c r="A9" s="156"/>
      <c r="B9" s="158"/>
      <c r="C9" s="159" t="s">
        <v>352</v>
      </c>
      <c r="D9" s="160"/>
      <c r="E9" s="119">
        <v>284741000</v>
      </c>
    </row>
    <row r="10" spans="1:5" ht="18" customHeight="1" x14ac:dyDescent="0.35">
      <c r="A10" s="156"/>
      <c r="B10" s="158"/>
      <c r="C10" s="159" t="s">
        <v>353</v>
      </c>
      <c r="D10" s="160"/>
      <c r="E10" s="119">
        <v>112310810</v>
      </c>
    </row>
    <row r="11" spans="1:5" ht="18" customHeight="1" x14ac:dyDescent="0.35">
      <c r="A11" s="156"/>
      <c r="B11" s="158"/>
      <c r="C11" s="159" t="s">
        <v>329</v>
      </c>
      <c r="D11" s="160"/>
      <c r="E11" s="119">
        <v>3886424915</v>
      </c>
    </row>
    <row r="12" spans="1:5" ht="18" customHeight="1" x14ac:dyDescent="0.35">
      <c r="A12" s="156"/>
      <c r="B12" s="158"/>
      <c r="C12" s="158" t="s">
        <v>165</v>
      </c>
      <c r="D12" s="160"/>
      <c r="E12" s="119">
        <v>30583048219</v>
      </c>
    </row>
    <row r="13" spans="1:5" ht="18" customHeight="1" x14ac:dyDescent="0.35">
      <c r="A13" s="156"/>
      <c r="B13" s="158" t="s">
        <v>354</v>
      </c>
      <c r="C13" s="161" t="s">
        <v>355</v>
      </c>
      <c r="D13" s="39" t="s">
        <v>356</v>
      </c>
      <c r="E13" s="119">
        <v>2502119000</v>
      </c>
    </row>
    <row r="14" spans="1:5" ht="18" customHeight="1" x14ac:dyDescent="0.35">
      <c r="A14" s="156"/>
      <c r="B14" s="158"/>
      <c r="C14" s="158"/>
      <c r="D14" s="39" t="s">
        <v>357</v>
      </c>
      <c r="E14" s="119">
        <v>361904000</v>
      </c>
    </row>
    <row r="15" spans="1:5" ht="18" customHeight="1" x14ac:dyDescent="0.35">
      <c r="A15" s="156"/>
      <c r="B15" s="158"/>
      <c r="C15" s="158"/>
      <c r="D15" s="42" t="s">
        <v>330</v>
      </c>
      <c r="E15" s="119">
        <v>2864023000</v>
      </c>
    </row>
    <row r="16" spans="1:5" ht="18" customHeight="1" x14ac:dyDescent="0.35">
      <c r="A16" s="156"/>
      <c r="B16" s="158"/>
      <c r="C16" s="161" t="s">
        <v>358</v>
      </c>
      <c r="D16" s="39" t="s">
        <v>356</v>
      </c>
      <c r="E16" s="119">
        <v>8959696868</v>
      </c>
    </row>
    <row r="17" spans="1:5" ht="18" customHeight="1" x14ac:dyDescent="0.35">
      <c r="A17" s="156"/>
      <c r="B17" s="158"/>
      <c r="C17" s="158"/>
      <c r="D17" s="39" t="s">
        <v>357</v>
      </c>
      <c r="E17" s="119">
        <v>3653290010</v>
      </c>
    </row>
    <row r="18" spans="1:5" ht="18" customHeight="1" x14ac:dyDescent="0.35">
      <c r="A18" s="156"/>
      <c r="B18" s="158"/>
      <c r="C18" s="158"/>
      <c r="D18" s="42" t="s">
        <v>330</v>
      </c>
      <c r="E18" s="119">
        <v>12612986878</v>
      </c>
    </row>
    <row r="19" spans="1:5" ht="18" customHeight="1" x14ac:dyDescent="0.35">
      <c r="A19" s="156"/>
      <c r="B19" s="160"/>
      <c r="C19" s="158" t="s">
        <v>165</v>
      </c>
      <c r="D19" s="160"/>
      <c r="E19" s="119">
        <v>15477009878</v>
      </c>
    </row>
    <row r="20" spans="1:5" ht="18" customHeight="1" x14ac:dyDescent="0.35">
      <c r="A20" s="157"/>
      <c r="B20" s="158" t="s">
        <v>71</v>
      </c>
      <c r="C20" s="160"/>
      <c r="D20" s="160"/>
      <c r="E20" s="119">
        <v>46060058097</v>
      </c>
    </row>
    <row r="21" spans="1:5" ht="18" customHeight="1" x14ac:dyDescent="0.35">
      <c r="A21" s="155" t="s">
        <v>359</v>
      </c>
      <c r="B21" s="158" t="s">
        <v>348</v>
      </c>
      <c r="C21" s="159" t="s">
        <v>360</v>
      </c>
      <c r="D21" s="160"/>
      <c r="E21" s="119">
        <v>1856563100</v>
      </c>
    </row>
    <row r="22" spans="1:5" ht="18" customHeight="1" x14ac:dyDescent="0.35">
      <c r="A22" s="156"/>
      <c r="B22" s="158"/>
      <c r="C22" s="159" t="s">
        <v>361</v>
      </c>
      <c r="D22" s="160"/>
      <c r="E22" s="119">
        <v>2296723693</v>
      </c>
    </row>
    <row r="23" spans="1:5" ht="18" customHeight="1" x14ac:dyDescent="0.35">
      <c r="A23" s="156"/>
      <c r="B23" s="158"/>
      <c r="C23" s="159" t="s">
        <v>362</v>
      </c>
      <c r="D23" s="160"/>
      <c r="E23" s="119">
        <v>2565052000</v>
      </c>
    </row>
    <row r="24" spans="1:5" ht="18" customHeight="1" x14ac:dyDescent="0.35">
      <c r="A24" s="156"/>
      <c r="B24" s="158"/>
      <c r="C24" s="159" t="s">
        <v>363</v>
      </c>
      <c r="D24" s="160"/>
      <c r="E24" s="119">
        <v>1263523952</v>
      </c>
    </row>
    <row r="25" spans="1:5" ht="18" customHeight="1" x14ac:dyDescent="0.35">
      <c r="A25" s="156"/>
      <c r="B25" s="158"/>
      <c r="C25" s="159" t="s">
        <v>364</v>
      </c>
      <c r="D25" s="160"/>
      <c r="E25" s="119">
        <v>1726549608</v>
      </c>
    </row>
    <row r="26" spans="1:5" ht="18" customHeight="1" x14ac:dyDescent="0.35">
      <c r="A26" s="156"/>
      <c r="B26" s="158"/>
      <c r="C26" s="159" t="s">
        <v>365</v>
      </c>
      <c r="D26" s="160"/>
      <c r="E26" s="119">
        <v>1488879004</v>
      </c>
    </row>
    <row r="27" spans="1:5" ht="18" customHeight="1" x14ac:dyDescent="0.35">
      <c r="A27" s="156"/>
      <c r="B27" s="158"/>
      <c r="C27" s="159" t="s">
        <v>366</v>
      </c>
      <c r="D27" s="160"/>
      <c r="E27" s="119">
        <v>2504229604</v>
      </c>
    </row>
    <row r="28" spans="1:5" ht="18" customHeight="1" x14ac:dyDescent="0.35">
      <c r="A28" s="156"/>
      <c r="B28" s="158"/>
      <c r="C28" s="159" t="s">
        <v>329</v>
      </c>
      <c r="D28" s="160"/>
      <c r="E28" s="119">
        <v>245131000</v>
      </c>
    </row>
    <row r="29" spans="1:5" ht="18" customHeight="1" x14ac:dyDescent="0.35">
      <c r="A29" s="156"/>
      <c r="B29" s="158"/>
      <c r="C29" s="158" t="s">
        <v>165</v>
      </c>
      <c r="D29" s="160"/>
      <c r="E29" s="119">
        <v>13946651961</v>
      </c>
    </row>
    <row r="30" spans="1:5" ht="18" customHeight="1" x14ac:dyDescent="0.35">
      <c r="A30" s="156"/>
      <c r="B30" s="158" t="s">
        <v>354</v>
      </c>
      <c r="C30" s="161" t="s">
        <v>355</v>
      </c>
      <c r="D30" s="39" t="s">
        <v>356</v>
      </c>
      <c r="E30" s="119">
        <v>0</v>
      </c>
    </row>
    <row r="31" spans="1:5" ht="18" customHeight="1" x14ac:dyDescent="0.35">
      <c r="A31" s="156"/>
      <c r="B31" s="158"/>
      <c r="C31" s="158"/>
      <c r="D31" s="39" t="s">
        <v>357</v>
      </c>
      <c r="E31" s="119">
        <v>0</v>
      </c>
    </row>
    <row r="32" spans="1:5" ht="18" customHeight="1" x14ac:dyDescent="0.35">
      <c r="A32" s="156"/>
      <c r="B32" s="158"/>
      <c r="C32" s="158"/>
      <c r="D32" s="42" t="s">
        <v>330</v>
      </c>
      <c r="E32" s="119">
        <v>0</v>
      </c>
    </row>
    <row r="33" spans="1:5" ht="18" customHeight="1" x14ac:dyDescent="0.35">
      <c r="A33" s="156"/>
      <c r="B33" s="158"/>
      <c r="C33" s="161" t="s">
        <v>358</v>
      </c>
      <c r="D33" s="39" t="s">
        <v>356</v>
      </c>
      <c r="E33" s="119">
        <v>4299862058</v>
      </c>
    </row>
    <row r="34" spans="1:5" ht="18" customHeight="1" x14ac:dyDescent="0.35">
      <c r="A34" s="156"/>
      <c r="B34" s="158"/>
      <c r="C34" s="158"/>
      <c r="D34" s="39" t="s">
        <v>357</v>
      </c>
      <c r="E34" s="119">
        <v>8374612863</v>
      </c>
    </row>
    <row r="35" spans="1:5" ht="18" customHeight="1" x14ac:dyDescent="0.35">
      <c r="A35" s="156"/>
      <c r="B35" s="158"/>
      <c r="C35" s="158"/>
      <c r="D35" s="42" t="s">
        <v>330</v>
      </c>
      <c r="E35" s="119">
        <v>12674474921</v>
      </c>
    </row>
    <row r="36" spans="1:5" ht="18" customHeight="1" x14ac:dyDescent="0.35">
      <c r="A36" s="156"/>
      <c r="B36" s="160"/>
      <c r="C36" s="158" t="s">
        <v>165</v>
      </c>
      <c r="D36" s="160"/>
      <c r="E36" s="119">
        <v>12674474921</v>
      </c>
    </row>
    <row r="37" spans="1:5" ht="18" customHeight="1" x14ac:dyDescent="0.35">
      <c r="A37" s="157"/>
      <c r="B37" s="158" t="s">
        <v>71</v>
      </c>
      <c r="C37" s="160"/>
      <c r="D37" s="160"/>
      <c r="E37" s="119">
        <v>26621126882</v>
      </c>
    </row>
    <row r="38" spans="1:5" ht="18" customHeight="1" x14ac:dyDescent="0.35">
      <c r="A38" s="158" t="s">
        <v>342</v>
      </c>
      <c r="B38" s="158" t="s">
        <v>367</v>
      </c>
      <c r="C38" s="162"/>
      <c r="D38" s="162"/>
      <c r="E38" s="120">
        <v>44529700180</v>
      </c>
    </row>
    <row r="39" spans="1:5" ht="18" customHeight="1" x14ac:dyDescent="0.35">
      <c r="A39" s="158"/>
      <c r="B39" s="158" t="s">
        <v>368</v>
      </c>
      <c r="C39" s="158"/>
      <c r="D39" s="158"/>
      <c r="E39" s="120">
        <v>28151484799</v>
      </c>
    </row>
    <row r="40" spans="1:5" ht="18" customHeight="1" x14ac:dyDescent="0.35">
      <c r="A40" s="158" t="s">
        <v>343</v>
      </c>
      <c r="B40" s="158" t="s">
        <v>367</v>
      </c>
      <c r="C40" s="158"/>
      <c r="D40" s="158"/>
      <c r="E40" s="120">
        <v>5217395432</v>
      </c>
    </row>
    <row r="41" spans="1:5" ht="18" customHeight="1" x14ac:dyDescent="0.35">
      <c r="A41" s="158"/>
      <c r="B41" s="158" t="s">
        <v>368</v>
      </c>
      <c r="C41" s="158"/>
      <c r="D41" s="158"/>
      <c r="E41" s="120"/>
    </row>
    <row r="42" spans="1:5" ht="18" customHeight="1" x14ac:dyDescent="0.35">
      <c r="A42" s="158" t="s">
        <v>187</v>
      </c>
      <c r="B42" s="158" t="s">
        <v>367</v>
      </c>
      <c r="C42" s="158"/>
      <c r="D42" s="158"/>
      <c r="E42" s="120">
        <v>39312304748</v>
      </c>
    </row>
    <row r="43" spans="1:5" ht="18" customHeight="1" x14ac:dyDescent="0.35">
      <c r="A43" s="158"/>
      <c r="B43" s="158" t="s">
        <v>368</v>
      </c>
      <c r="C43" s="158"/>
      <c r="D43" s="158"/>
      <c r="E43" s="120">
        <v>28151484799</v>
      </c>
    </row>
  </sheetData>
  <mergeCells count="40">
    <mergeCell ref="A42:A43"/>
    <mergeCell ref="B42:D42"/>
    <mergeCell ref="B43:D43"/>
    <mergeCell ref="C33:C35"/>
    <mergeCell ref="C36:D36"/>
    <mergeCell ref="B37:D37"/>
    <mergeCell ref="A40:A41"/>
    <mergeCell ref="B40:D40"/>
    <mergeCell ref="B41:D41"/>
    <mergeCell ref="A38:A39"/>
    <mergeCell ref="B38:D38"/>
    <mergeCell ref="B39:D39"/>
    <mergeCell ref="C24:D24"/>
    <mergeCell ref="C25:D25"/>
    <mergeCell ref="C26:D26"/>
    <mergeCell ref="C27:D27"/>
    <mergeCell ref="C28:D28"/>
    <mergeCell ref="C29:D29"/>
    <mergeCell ref="A21:A37"/>
    <mergeCell ref="B21:B29"/>
    <mergeCell ref="C21:D21"/>
    <mergeCell ref="C22:D22"/>
    <mergeCell ref="C23:D23"/>
    <mergeCell ref="B30:B36"/>
    <mergeCell ref="C30:C32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</mergeCells>
  <phoneticPr fontId="1"/>
  <pageMargins left="0.39370078740157483" right="0.39370078740157483" top="0.39370078740157483" bottom="0.39370078740157483" header="0.19685039370078741" footer="0.19685039370078741"/>
  <pageSetup paperSize="9" scale="66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zoomScaleSheetLayoutView="100" workbookViewId="0">
      <selection activeCell="B16" sqref="B16"/>
    </sheetView>
  </sheetViews>
  <sheetFormatPr defaultColWidth="8" defaultRowHeight="20.25" customHeight="1" x14ac:dyDescent="0.4"/>
  <cols>
    <col min="1" max="1" width="32.75" style="34" bestFit="1" customWidth="1"/>
    <col min="2" max="6" width="18.75" style="34" customWidth="1"/>
    <col min="7" max="16384" width="8" style="34"/>
  </cols>
  <sheetData>
    <row r="1" spans="1:6" ht="20.25" customHeight="1" x14ac:dyDescent="0.4">
      <c r="A1" s="163" t="s">
        <v>369</v>
      </c>
      <c r="B1" s="164"/>
      <c r="C1" s="164"/>
      <c r="D1" s="164"/>
      <c r="E1" s="164"/>
      <c r="F1" s="164"/>
    </row>
    <row r="2" spans="1:6" ht="20.25" customHeight="1" x14ac:dyDescent="0.4">
      <c r="A2" s="121" t="s">
        <v>145</v>
      </c>
      <c r="B2" s="121"/>
      <c r="C2" s="121"/>
      <c r="D2" s="121"/>
      <c r="E2" s="121"/>
      <c r="F2" s="122" t="s">
        <v>73</v>
      </c>
    </row>
    <row r="3" spans="1:6" ht="20.25" customHeight="1" x14ac:dyDescent="0.4">
      <c r="A3" s="121" t="s">
        <v>189</v>
      </c>
      <c r="B3" s="121"/>
      <c r="C3" s="121"/>
      <c r="D3" s="121"/>
      <c r="E3" s="121"/>
      <c r="F3" s="122" t="s">
        <v>370</v>
      </c>
    </row>
    <row r="4" spans="1:6" ht="20.25" customHeight="1" x14ac:dyDescent="0.4">
      <c r="A4" s="165" t="s">
        <v>3</v>
      </c>
      <c r="B4" s="167" t="s">
        <v>311</v>
      </c>
      <c r="C4" s="167" t="s">
        <v>371</v>
      </c>
      <c r="D4" s="167"/>
      <c r="E4" s="167"/>
      <c r="F4" s="167"/>
    </row>
    <row r="5" spans="1:6" ht="20.25" customHeight="1" x14ac:dyDescent="0.4">
      <c r="A5" s="165"/>
      <c r="B5" s="167"/>
      <c r="C5" s="167" t="s">
        <v>354</v>
      </c>
      <c r="D5" s="167" t="s">
        <v>372</v>
      </c>
      <c r="E5" s="167" t="s">
        <v>348</v>
      </c>
      <c r="F5" s="167" t="s">
        <v>82</v>
      </c>
    </row>
    <row r="6" spans="1:6" ht="20.25" customHeight="1" thickBot="1" x14ac:dyDescent="0.45">
      <c r="A6" s="166"/>
      <c r="B6" s="168"/>
      <c r="C6" s="168"/>
      <c r="D6" s="168"/>
      <c r="E6" s="168"/>
      <c r="F6" s="168"/>
    </row>
    <row r="7" spans="1:6" ht="20.25" customHeight="1" thickTop="1" x14ac:dyDescent="0.4">
      <c r="A7" s="123" t="s">
        <v>373</v>
      </c>
      <c r="B7" s="124">
        <v>65996539795</v>
      </c>
      <c r="C7" s="124">
        <v>24704460294</v>
      </c>
      <c r="D7" s="124">
        <v>5776386700</v>
      </c>
      <c r="E7" s="124">
        <v>24450927527</v>
      </c>
      <c r="F7" s="124">
        <v>11064765274</v>
      </c>
    </row>
    <row r="8" spans="1:6" ht="20.25" customHeight="1" x14ac:dyDescent="0.4">
      <c r="A8" s="125" t="s">
        <v>374</v>
      </c>
      <c r="B8" s="126">
        <v>7686146157</v>
      </c>
      <c r="C8" s="127">
        <v>3112627505</v>
      </c>
      <c r="D8" s="127">
        <v>3197113300</v>
      </c>
      <c r="E8" s="127">
        <v>1292621652</v>
      </c>
      <c r="F8" s="127">
        <v>83783700</v>
      </c>
    </row>
    <row r="9" spans="1:6" ht="20.25" customHeight="1" x14ac:dyDescent="0.4">
      <c r="A9" s="125" t="s">
        <v>375</v>
      </c>
      <c r="B9" s="126">
        <v>1860059618</v>
      </c>
      <c r="C9" s="127">
        <v>334400000</v>
      </c>
      <c r="D9" s="127">
        <v>0</v>
      </c>
      <c r="E9" s="127">
        <v>1520065259</v>
      </c>
      <c r="F9" s="127">
        <v>5594359</v>
      </c>
    </row>
    <row r="10" spans="1:6" ht="20.25" customHeight="1" x14ac:dyDescent="0.4">
      <c r="A10" s="125" t="s">
        <v>82</v>
      </c>
      <c r="B10" s="128"/>
      <c r="C10" s="129"/>
      <c r="D10" s="129"/>
      <c r="E10" s="129"/>
      <c r="F10" s="129">
        <v>0</v>
      </c>
    </row>
    <row r="11" spans="1:6" ht="20.25" customHeight="1" x14ac:dyDescent="0.4">
      <c r="A11" s="130" t="s">
        <v>139</v>
      </c>
      <c r="B11" s="127">
        <v>75542745570</v>
      </c>
      <c r="C11" s="127">
        <v>28151487799</v>
      </c>
      <c r="D11" s="127">
        <v>8973500000</v>
      </c>
      <c r="E11" s="127">
        <v>27263614438</v>
      </c>
      <c r="F11" s="127">
        <v>11154143333</v>
      </c>
    </row>
    <row r="12" spans="1:6" ht="20.25" customHeight="1" x14ac:dyDescent="0.4">
      <c r="B12" s="131"/>
      <c r="C12" s="131"/>
      <c r="D12" s="131"/>
      <c r="E12" s="131"/>
      <c r="F12" s="131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30" workbookViewId="0">
      <selection activeCell="I7" sqref="I7"/>
    </sheetView>
  </sheetViews>
  <sheetFormatPr defaultColWidth="8" defaultRowHeight="15.75" x14ac:dyDescent="0.35"/>
  <cols>
    <col min="1" max="1" width="54.75" style="33" customWidth="1"/>
    <col min="2" max="2" width="36.75" style="33" customWidth="1"/>
    <col min="3" max="16384" width="8" style="33"/>
  </cols>
  <sheetData>
    <row r="1" spans="1:2" ht="30" x14ac:dyDescent="0.6">
      <c r="A1" s="32" t="s">
        <v>376</v>
      </c>
    </row>
    <row r="2" spans="1:2" ht="18.75" x14ac:dyDescent="0.4">
      <c r="A2" s="117" t="s">
        <v>84</v>
      </c>
    </row>
    <row r="3" spans="1:2" ht="18.75" x14ac:dyDescent="0.4">
      <c r="A3" s="117" t="s">
        <v>73</v>
      </c>
      <c r="B3" s="118"/>
    </row>
    <row r="4" spans="1:2" ht="18.75" x14ac:dyDescent="0.4">
      <c r="A4" s="117" t="s">
        <v>251</v>
      </c>
      <c r="B4" s="103" t="s">
        <v>86</v>
      </c>
    </row>
    <row r="5" spans="1:2" ht="22.5" customHeight="1" x14ac:dyDescent="0.35">
      <c r="A5" s="37" t="s">
        <v>87</v>
      </c>
      <c r="B5" s="37" t="s">
        <v>301</v>
      </c>
    </row>
    <row r="6" spans="1:2" ht="18" hidden="1" customHeight="1" x14ac:dyDescent="0.35">
      <c r="A6" s="39" t="s">
        <v>377</v>
      </c>
      <c r="B6" s="132"/>
    </row>
    <row r="7" spans="1:2" ht="18" customHeight="1" x14ac:dyDescent="0.35">
      <c r="A7" s="39" t="s">
        <v>378</v>
      </c>
      <c r="B7" s="132">
        <v>8278103398</v>
      </c>
    </row>
    <row r="8" spans="1:2" ht="18" customHeight="1" x14ac:dyDescent="0.35">
      <c r="A8" s="39" t="s">
        <v>379</v>
      </c>
      <c r="B8" s="132">
        <v>471861382</v>
      </c>
    </row>
    <row r="9" spans="1:2" ht="18" customHeight="1" x14ac:dyDescent="0.35">
      <c r="A9" s="133" t="s">
        <v>187</v>
      </c>
      <c r="B9" s="134">
        <f>SUM(B7:B8)</f>
        <v>8749964780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C77" sqref="C77"/>
    </sheetView>
  </sheetViews>
  <sheetFormatPr defaultColWidth="8.875" defaultRowHeight="11.25" x14ac:dyDescent="0.15"/>
  <cols>
    <col min="1" max="1" width="30.875" style="8" customWidth="1"/>
    <col min="2" max="12" width="15.875" style="8" customWidth="1"/>
    <col min="13" max="16384" width="8.875" style="8"/>
  </cols>
  <sheetData>
    <row r="1" spans="1:10" ht="21" x14ac:dyDescent="0.15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3.5" x14ac:dyDescent="0.15">
      <c r="A2" s="9" t="s">
        <v>72</v>
      </c>
      <c r="B2" s="9"/>
      <c r="C2" s="9"/>
      <c r="D2" s="9"/>
      <c r="E2" s="9"/>
      <c r="F2" s="9"/>
      <c r="G2" s="9"/>
      <c r="H2" s="9"/>
      <c r="I2" s="9"/>
      <c r="J2" s="10" t="s">
        <v>73</v>
      </c>
    </row>
    <row r="3" spans="1:10" ht="13.5" x14ac:dyDescent="0.1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</row>
    <row r="4" spans="1:10" ht="13.5" x14ac:dyDescent="0.15">
      <c r="A4" s="9"/>
      <c r="B4" s="9"/>
      <c r="C4" s="9"/>
      <c r="D4" s="9"/>
      <c r="E4" s="9"/>
      <c r="F4" s="9"/>
      <c r="G4" s="9"/>
      <c r="H4" s="9"/>
      <c r="I4" s="9"/>
      <c r="J4" s="10" t="s">
        <v>2</v>
      </c>
    </row>
    <row r="5" spans="1:10" ht="30" customHeight="1" x14ac:dyDescent="0.15">
      <c r="A5" s="11" t="s">
        <v>3</v>
      </c>
      <c r="B5" s="12" t="s">
        <v>75</v>
      </c>
      <c r="C5" s="13" t="s">
        <v>76</v>
      </c>
      <c r="D5" s="13" t="s">
        <v>77</v>
      </c>
      <c r="E5" s="13" t="s">
        <v>78</v>
      </c>
      <c r="F5" s="13" t="s">
        <v>79</v>
      </c>
      <c r="G5" s="13" t="s">
        <v>80</v>
      </c>
      <c r="H5" s="13" t="s">
        <v>81</v>
      </c>
      <c r="I5" s="11" t="s">
        <v>82</v>
      </c>
      <c r="J5" s="13" t="s">
        <v>71</v>
      </c>
    </row>
    <row r="6" spans="1:10" x14ac:dyDescent="0.15">
      <c r="A6" s="14" t="s">
        <v>11</v>
      </c>
      <c r="B6" s="15">
        <v>7815997594</v>
      </c>
      <c r="C6" s="15">
        <v>43903691507</v>
      </c>
      <c r="D6" s="15">
        <v>2714115658</v>
      </c>
      <c r="E6" s="15">
        <v>10451078726</v>
      </c>
      <c r="F6" s="15">
        <v>3529762269</v>
      </c>
      <c r="G6" s="15">
        <v>1502513174</v>
      </c>
      <c r="H6" s="15">
        <v>10933357646</v>
      </c>
      <c r="I6" s="15">
        <v>1119088260</v>
      </c>
      <c r="J6" s="15">
        <v>81969604834</v>
      </c>
    </row>
    <row r="7" spans="1:10" x14ac:dyDescent="0.15">
      <c r="A7" s="14" t="s">
        <v>12</v>
      </c>
      <c r="B7" s="15">
        <v>2324855819</v>
      </c>
      <c r="C7" s="15">
        <v>16075278448</v>
      </c>
      <c r="D7" s="15">
        <v>920950425</v>
      </c>
      <c r="E7" s="15">
        <v>2654410697</v>
      </c>
      <c r="F7" s="15">
        <v>1456554734</v>
      </c>
      <c r="G7" s="15">
        <v>419843678</v>
      </c>
      <c r="H7" s="15">
        <v>5095976418</v>
      </c>
      <c r="I7" s="15">
        <v>1109678</v>
      </c>
      <c r="J7" s="15">
        <v>28948979897</v>
      </c>
    </row>
    <row r="8" spans="1:10" x14ac:dyDescent="0.15">
      <c r="A8" s="14" t="s">
        <v>13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1103679167</v>
      </c>
      <c r="J8" s="15">
        <v>1103679167</v>
      </c>
    </row>
    <row r="9" spans="1:10" x14ac:dyDescent="0.15">
      <c r="A9" s="14" t="s">
        <v>14</v>
      </c>
      <c r="B9" s="15">
        <v>3425032625</v>
      </c>
      <c r="C9" s="15">
        <v>22353582753</v>
      </c>
      <c r="D9" s="15">
        <v>1078402052</v>
      </c>
      <c r="E9" s="15">
        <v>6980366192</v>
      </c>
      <c r="F9" s="15">
        <v>1112775724</v>
      </c>
      <c r="G9" s="15">
        <v>800295766</v>
      </c>
      <c r="H9" s="15">
        <v>5457168385</v>
      </c>
      <c r="I9" s="15">
        <v>0</v>
      </c>
      <c r="J9" s="15">
        <v>41207623497</v>
      </c>
    </row>
    <row r="10" spans="1:10" x14ac:dyDescent="0.15">
      <c r="A10" s="14" t="s">
        <v>15</v>
      </c>
      <c r="B10" s="15">
        <v>258793014</v>
      </c>
      <c r="C10" s="15">
        <v>3707994789</v>
      </c>
      <c r="D10" s="15">
        <v>387773236</v>
      </c>
      <c r="E10" s="15">
        <v>710353875</v>
      </c>
      <c r="F10" s="15">
        <v>521037460</v>
      </c>
      <c r="G10" s="15">
        <v>34700105</v>
      </c>
      <c r="H10" s="15">
        <v>335584295</v>
      </c>
      <c r="I10" s="15">
        <v>0</v>
      </c>
      <c r="J10" s="15">
        <v>5956236774</v>
      </c>
    </row>
    <row r="11" spans="1:10" x14ac:dyDescent="0.15">
      <c r="A11" s="14" t="s">
        <v>16</v>
      </c>
      <c r="B11" s="15">
        <v>857071866</v>
      </c>
      <c r="C11" s="15">
        <v>999749517</v>
      </c>
      <c r="D11" s="15">
        <v>304406945</v>
      </c>
      <c r="E11" s="15">
        <v>105947962</v>
      </c>
      <c r="F11" s="15">
        <v>411047351</v>
      </c>
      <c r="G11" s="15">
        <v>246683625</v>
      </c>
      <c r="H11" s="15">
        <v>37742548</v>
      </c>
      <c r="I11" s="15">
        <v>14299415</v>
      </c>
      <c r="J11" s="15">
        <v>2976949229</v>
      </c>
    </row>
    <row r="12" spans="1:10" x14ac:dyDescent="0.15">
      <c r="A12" s="14" t="s">
        <v>17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x14ac:dyDescent="0.15">
      <c r="A13" s="14" t="s">
        <v>18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x14ac:dyDescent="0.15">
      <c r="A14" s="14" t="s">
        <v>19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x14ac:dyDescent="0.15">
      <c r="A15" s="14" t="s">
        <v>20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x14ac:dyDescent="0.15">
      <c r="A16" s="14" t="s">
        <v>21</v>
      </c>
      <c r="B16" s="15">
        <v>950244270</v>
      </c>
      <c r="C16" s="15">
        <v>767086000</v>
      </c>
      <c r="D16" s="15">
        <v>22583000</v>
      </c>
      <c r="E16" s="15">
        <v>0</v>
      </c>
      <c r="F16" s="15">
        <v>28347000</v>
      </c>
      <c r="G16" s="15">
        <v>990000</v>
      </c>
      <c r="H16" s="15">
        <v>6886000</v>
      </c>
      <c r="I16" s="15">
        <v>0</v>
      </c>
      <c r="J16" s="15">
        <v>1776136270</v>
      </c>
    </row>
    <row r="17" spans="1:10" x14ac:dyDescent="0.15">
      <c r="A17" s="14" t="s">
        <v>22</v>
      </c>
      <c r="B17" s="15">
        <v>158769918313</v>
      </c>
      <c r="C17" s="15">
        <v>3879902258</v>
      </c>
      <c r="D17" s="15">
        <v>59731556</v>
      </c>
      <c r="E17" s="15">
        <v>138036791</v>
      </c>
      <c r="F17" s="15">
        <v>12771244914</v>
      </c>
      <c r="G17" s="15">
        <v>184769257</v>
      </c>
      <c r="H17" s="15">
        <v>375565</v>
      </c>
      <c r="I17" s="15">
        <v>924319354</v>
      </c>
      <c r="J17" s="15">
        <v>176728298008</v>
      </c>
    </row>
    <row r="18" spans="1:10" x14ac:dyDescent="0.15">
      <c r="A18" s="14" t="s">
        <v>23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x14ac:dyDescent="0.15">
      <c r="A19" s="14" t="s">
        <v>24</v>
      </c>
      <c r="B19" s="15">
        <v>8264865200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8264865200</v>
      </c>
    </row>
    <row r="20" spans="1:10" x14ac:dyDescent="0.15">
      <c r="A20" s="14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x14ac:dyDescent="0.15">
      <c r="A21" s="14" t="s">
        <v>26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 x14ac:dyDescent="0.15">
      <c r="A22" s="14" t="s">
        <v>27</v>
      </c>
      <c r="B22" s="15">
        <v>22068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1485</v>
      </c>
      <c r="I22" s="15">
        <v>0</v>
      </c>
      <c r="J22" s="15">
        <v>23553</v>
      </c>
    </row>
    <row r="23" spans="1:10" x14ac:dyDescent="0.15">
      <c r="A23" s="14" t="s">
        <v>28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0" x14ac:dyDescent="0.15">
      <c r="A24" s="14" t="s">
        <v>29</v>
      </c>
      <c r="B24" s="15">
        <v>3230047987</v>
      </c>
      <c r="C24" s="15">
        <v>3838344169</v>
      </c>
      <c r="D24" s="15">
        <v>0</v>
      </c>
      <c r="E24" s="15">
        <v>138036791</v>
      </c>
      <c r="F24" s="15">
        <v>0</v>
      </c>
      <c r="G24" s="15">
        <v>0</v>
      </c>
      <c r="H24" s="15">
        <v>0</v>
      </c>
      <c r="I24" s="15">
        <v>0</v>
      </c>
      <c r="J24" s="15">
        <v>7206428947</v>
      </c>
    </row>
    <row r="25" spans="1:10" x14ac:dyDescent="0.15">
      <c r="A25" s="14" t="s">
        <v>30</v>
      </c>
      <c r="B25" s="15">
        <v>513242490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513242490</v>
      </c>
    </row>
    <row r="26" spans="1:10" x14ac:dyDescent="0.15">
      <c r="A26" s="14" t="s">
        <v>31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</row>
    <row r="27" spans="1:10" x14ac:dyDescent="0.15">
      <c r="A27" s="14" t="s">
        <v>32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</row>
    <row r="28" spans="1:10" x14ac:dyDescent="0.15">
      <c r="A28" s="14" t="s">
        <v>33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 x14ac:dyDescent="0.15">
      <c r="A29" s="14" t="s">
        <v>34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</row>
    <row r="30" spans="1:10" x14ac:dyDescent="0.15">
      <c r="A30" s="14" t="s">
        <v>35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</row>
    <row r="31" spans="1:10" x14ac:dyDescent="0.15">
      <c r="A31" s="14" t="s">
        <v>36</v>
      </c>
      <c r="B31" s="15">
        <v>5403457979</v>
      </c>
      <c r="C31" s="15">
        <v>0</v>
      </c>
      <c r="D31" s="15">
        <v>57385795</v>
      </c>
      <c r="E31" s="15">
        <v>0</v>
      </c>
      <c r="F31" s="15">
        <v>19839394</v>
      </c>
      <c r="G31" s="15">
        <v>0</v>
      </c>
      <c r="H31" s="15">
        <v>374080</v>
      </c>
      <c r="I31" s="15">
        <v>0</v>
      </c>
      <c r="J31" s="15">
        <v>5481057248</v>
      </c>
    </row>
    <row r="32" spans="1:10" x14ac:dyDescent="0.15">
      <c r="A32" s="14" t="s">
        <v>37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</row>
    <row r="33" spans="1:10" x14ac:dyDescent="0.15">
      <c r="A33" s="14" t="s">
        <v>38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1:10" x14ac:dyDescent="0.15">
      <c r="A34" s="14" t="s">
        <v>39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0" x14ac:dyDescent="0.15">
      <c r="A35" s="14" t="s">
        <v>40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1:10" x14ac:dyDescent="0.15">
      <c r="A36" s="14" t="s">
        <v>41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</row>
    <row r="37" spans="1:10" x14ac:dyDescent="0.15">
      <c r="A37" s="14" t="s">
        <v>42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</row>
    <row r="38" spans="1:10" x14ac:dyDescent="0.15">
      <c r="A38" s="14" t="s">
        <v>43</v>
      </c>
      <c r="B38" s="15">
        <v>50855742</v>
      </c>
      <c r="C38" s="15">
        <v>13425216</v>
      </c>
      <c r="D38" s="15">
        <v>1</v>
      </c>
      <c r="E38" s="15">
        <v>0</v>
      </c>
      <c r="F38" s="15">
        <v>1</v>
      </c>
      <c r="G38" s="15">
        <v>0</v>
      </c>
      <c r="H38" s="15">
        <v>0</v>
      </c>
      <c r="I38" s="15">
        <v>0</v>
      </c>
      <c r="J38" s="15">
        <v>64280960</v>
      </c>
    </row>
    <row r="39" spans="1:10" x14ac:dyDescent="0.15">
      <c r="A39" s="14" t="s">
        <v>44</v>
      </c>
      <c r="B39" s="15">
        <v>1301429535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1301429535</v>
      </c>
    </row>
    <row r="40" spans="1:10" x14ac:dyDescent="0.15">
      <c r="A40" s="14" t="s">
        <v>45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0" x14ac:dyDescent="0.15">
      <c r="A41" s="14" t="s">
        <v>46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</row>
    <row r="42" spans="1:10" x14ac:dyDescent="0.15">
      <c r="A42" s="14" t="s">
        <v>47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</row>
    <row r="43" spans="1:10" x14ac:dyDescent="0.15">
      <c r="A43" s="14" t="s">
        <v>48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</row>
    <row r="44" spans="1:10" x14ac:dyDescent="0.15">
      <c r="A44" s="14" t="s">
        <v>49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</row>
    <row r="45" spans="1:10" x14ac:dyDescent="0.15">
      <c r="A45" s="14" t="s">
        <v>50</v>
      </c>
      <c r="B45" s="15">
        <v>294421848</v>
      </c>
      <c r="C45" s="15">
        <v>0</v>
      </c>
      <c r="D45" s="15">
        <v>0</v>
      </c>
      <c r="E45" s="15">
        <v>0</v>
      </c>
      <c r="F45" s="15">
        <v>14</v>
      </c>
      <c r="G45" s="15">
        <v>0</v>
      </c>
      <c r="H45" s="15">
        <v>0</v>
      </c>
      <c r="I45" s="15">
        <v>0</v>
      </c>
      <c r="J45" s="15">
        <v>294421862</v>
      </c>
    </row>
    <row r="46" spans="1:10" x14ac:dyDescent="0.15">
      <c r="A46" s="14" t="s">
        <v>51</v>
      </c>
      <c r="B46" s="15">
        <v>10586468372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10586468372</v>
      </c>
    </row>
    <row r="47" spans="1:10" x14ac:dyDescent="0.15">
      <c r="A47" s="14" t="s">
        <v>52</v>
      </c>
      <c r="B47" s="15">
        <v>49576859979</v>
      </c>
      <c r="C47" s="15">
        <v>1263600</v>
      </c>
      <c r="D47" s="15">
        <v>0</v>
      </c>
      <c r="E47" s="15">
        <v>0</v>
      </c>
      <c r="F47" s="15">
        <v>31565962</v>
      </c>
      <c r="G47" s="15">
        <v>806760</v>
      </c>
      <c r="H47" s="15">
        <v>0</v>
      </c>
      <c r="I47" s="15">
        <v>2750577</v>
      </c>
      <c r="J47" s="15">
        <v>49613246878</v>
      </c>
    </row>
    <row r="48" spans="1:10" x14ac:dyDescent="0.15">
      <c r="A48" s="14" t="s">
        <v>53</v>
      </c>
      <c r="B48" s="15">
        <v>70476906</v>
      </c>
      <c r="C48" s="15">
        <v>2011254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72488160</v>
      </c>
    </row>
    <row r="49" spans="1:10" x14ac:dyDescent="0.15">
      <c r="A49" s="14" t="s">
        <v>54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x14ac:dyDescent="0.15">
      <c r="A50" s="14" t="s">
        <v>55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x14ac:dyDescent="0.15">
      <c r="A51" s="14" t="s">
        <v>56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x14ac:dyDescent="0.15">
      <c r="A52" s="14" t="s">
        <v>57</v>
      </c>
      <c r="B52" s="15">
        <v>1004523877</v>
      </c>
      <c r="C52" s="15">
        <v>24858019</v>
      </c>
      <c r="D52" s="15">
        <v>2345760</v>
      </c>
      <c r="E52" s="15">
        <v>0</v>
      </c>
      <c r="F52" s="15">
        <v>4232660</v>
      </c>
      <c r="G52" s="15">
        <v>0</v>
      </c>
      <c r="H52" s="15">
        <v>0</v>
      </c>
      <c r="I52" s="15">
        <v>0</v>
      </c>
      <c r="J52" s="15">
        <v>1035960316</v>
      </c>
    </row>
    <row r="53" spans="1:10" x14ac:dyDescent="0.15">
      <c r="A53" s="14" t="s">
        <v>58</v>
      </c>
      <c r="B53" s="15">
        <v>60014424469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60014424469</v>
      </c>
    </row>
    <row r="54" spans="1:10" x14ac:dyDescent="0.15">
      <c r="A54" s="14" t="s">
        <v>59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x14ac:dyDescent="0.15">
      <c r="A55" s="14" t="s">
        <v>60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</row>
    <row r="56" spans="1:10" x14ac:dyDescent="0.15">
      <c r="A56" s="14" t="s">
        <v>61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</row>
    <row r="57" spans="1:10" x14ac:dyDescent="0.15">
      <c r="A57" s="14" t="s">
        <v>62</v>
      </c>
      <c r="B57" s="15">
        <v>107424058</v>
      </c>
      <c r="C57" s="15">
        <v>0</v>
      </c>
      <c r="D57" s="15">
        <v>0</v>
      </c>
      <c r="E57" s="15">
        <v>0</v>
      </c>
      <c r="F57" s="15">
        <v>9320770216</v>
      </c>
      <c r="G57" s="15">
        <v>0</v>
      </c>
      <c r="H57" s="15">
        <v>0</v>
      </c>
      <c r="I57" s="15">
        <v>0</v>
      </c>
      <c r="J57" s="15">
        <v>9428194274</v>
      </c>
    </row>
    <row r="58" spans="1:10" x14ac:dyDescent="0.15">
      <c r="A58" s="14" t="s">
        <v>63</v>
      </c>
      <c r="B58" s="15">
        <v>160531260</v>
      </c>
      <c r="C58" s="15">
        <v>0</v>
      </c>
      <c r="D58" s="15">
        <v>0</v>
      </c>
      <c r="E58" s="15">
        <v>0</v>
      </c>
      <c r="F58" s="15">
        <v>3394836667</v>
      </c>
      <c r="G58" s="15">
        <v>0</v>
      </c>
      <c r="H58" s="15">
        <v>0</v>
      </c>
      <c r="I58" s="15">
        <v>0</v>
      </c>
      <c r="J58" s="15">
        <v>3555367927</v>
      </c>
    </row>
    <row r="59" spans="1:10" x14ac:dyDescent="0.15">
      <c r="A59" s="14" t="s">
        <v>64</v>
      </c>
      <c r="B59" s="15">
        <v>17574170707</v>
      </c>
      <c r="C59" s="15">
        <v>0</v>
      </c>
      <c r="D59" s="15">
        <v>0</v>
      </c>
      <c r="E59" s="15">
        <v>0</v>
      </c>
      <c r="F59" s="15">
        <v>0</v>
      </c>
      <c r="G59" s="15">
        <v>183962497</v>
      </c>
      <c r="H59" s="15">
        <v>0</v>
      </c>
      <c r="I59" s="15">
        <v>0</v>
      </c>
      <c r="J59" s="15">
        <v>17758133204</v>
      </c>
    </row>
    <row r="60" spans="1:10" x14ac:dyDescent="0.15">
      <c r="A60" s="14" t="s">
        <v>65</v>
      </c>
      <c r="B60" s="15">
        <v>10801608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10801608</v>
      </c>
    </row>
    <row r="61" spans="1:10" x14ac:dyDescent="0.15">
      <c r="A61" s="14" t="s">
        <v>66</v>
      </c>
      <c r="B61" s="15">
        <v>605894228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921568777</v>
      </c>
      <c r="J61" s="15">
        <v>1527463005</v>
      </c>
    </row>
    <row r="62" spans="1:10" x14ac:dyDescent="0.15">
      <c r="A62" s="14" t="s">
        <v>67</v>
      </c>
      <c r="B62" s="15">
        <v>7650994202</v>
      </c>
      <c r="C62" s="15">
        <v>3991457759</v>
      </c>
      <c r="D62" s="15">
        <v>40116259</v>
      </c>
      <c r="E62" s="15">
        <v>4042783449</v>
      </c>
      <c r="F62" s="15">
        <v>78117154</v>
      </c>
      <c r="G62" s="15">
        <v>1116070659</v>
      </c>
      <c r="H62" s="15">
        <v>344477998</v>
      </c>
      <c r="I62" s="15">
        <v>0</v>
      </c>
      <c r="J62" s="15">
        <v>17264017480</v>
      </c>
    </row>
    <row r="63" spans="1:10" x14ac:dyDescent="0.15">
      <c r="A63" s="14" t="s">
        <v>68</v>
      </c>
      <c r="B63" s="15">
        <v>6221847786</v>
      </c>
      <c r="C63" s="15">
        <v>152640387</v>
      </c>
      <c r="D63" s="15">
        <v>0</v>
      </c>
      <c r="E63" s="15">
        <v>4035223462</v>
      </c>
      <c r="F63" s="15">
        <v>5028752</v>
      </c>
      <c r="G63" s="15">
        <v>0</v>
      </c>
      <c r="H63" s="15">
        <v>4936257</v>
      </c>
      <c r="I63" s="15">
        <v>0</v>
      </c>
      <c r="J63" s="15">
        <v>10419676644</v>
      </c>
    </row>
    <row r="64" spans="1:10" x14ac:dyDescent="0.15">
      <c r="A64" s="14" t="s">
        <v>69</v>
      </c>
      <c r="B64" s="15">
        <v>1419146416</v>
      </c>
      <c r="C64" s="15">
        <v>648616182</v>
      </c>
      <c r="D64" s="15">
        <v>40116259</v>
      </c>
      <c r="E64" s="15">
        <v>7559987</v>
      </c>
      <c r="F64" s="15">
        <v>39988402</v>
      </c>
      <c r="G64" s="15">
        <v>1116070659</v>
      </c>
      <c r="H64" s="15">
        <v>332351741</v>
      </c>
      <c r="I64" s="15">
        <v>0</v>
      </c>
      <c r="J64" s="15">
        <v>3603849646</v>
      </c>
    </row>
    <row r="65" spans="1:10" x14ac:dyDescent="0.15">
      <c r="A65" s="14" t="s">
        <v>70</v>
      </c>
      <c r="B65" s="15">
        <v>10000000</v>
      </c>
      <c r="C65" s="15">
        <v>3190201190</v>
      </c>
      <c r="D65" s="15">
        <v>0</v>
      </c>
      <c r="E65" s="15">
        <v>0</v>
      </c>
      <c r="F65" s="15">
        <v>33100000</v>
      </c>
      <c r="G65" s="15">
        <v>0</v>
      </c>
      <c r="H65" s="15">
        <v>7190000</v>
      </c>
      <c r="I65" s="15">
        <v>0</v>
      </c>
      <c r="J65" s="15">
        <v>3240491190</v>
      </c>
    </row>
    <row r="66" spans="1:10" x14ac:dyDescent="0.15">
      <c r="A66" s="14" t="s">
        <v>71</v>
      </c>
      <c r="B66" s="15">
        <v>174236910109</v>
      </c>
      <c r="C66" s="15">
        <v>51775051524</v>
      </c>
      <c r="D66" s="15">
        <v>2813963473</v>
      </c>
      <c r="E66" s="15">
        <v>14631898966</v>
      </c>
      <c r="F66" s="15">
        <v>16379124337</v>
      </c>
      <c r="G66" s="15">
        <v>2803353090</v>
      </c>
      <c r="H66" s="15">
        <v>11278211209</v>
      </c>
      <c r="I66" s="15">
        <v>2043407614</v>
      </c>
      <c r="J66" s="15">
        <v>275961920322</v>
      </c>
    </row>
  </sheetData>
  <mergeCells count="1">
    <mergeCell ref="A1:J1"/>
  </mergeCells>
  <phoneticPr fontId="1"/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Normal="100" zoomScaleSheetLayoutView="90" workbookViewId="0">
      <selection activeCell="C25" sqref="C25"/>
    </sheetView>
  </sheetViews>
  <sheetFormatPr defaultColWidth="8.875" defaultRowHeight="15.75" x14ac:dyDescent="0.35"/>
  <cols>
    <col min="1" max="1" width="25.75" style="170" customWidth="1"/>
    <col min="2" max="6" width="15.375" style="170" customWidth="1"/>
    <col min="7" max="7" width="15.375" style="171" customWidth="1"/>
    <col min="8" max="11" width="15.375" style="170" customWidth="1"/>
    <col min="12" max="16384" width="8.875" style="170"/>
  </cols>
  <sheetData>
    <row r="1" spans="1:11" ht="30" x14ac:dyDescent="0.6">
      <c r="A1" s="169" t="s">
        <v>380</v>
      </c>
    </row>
    <row r="2" spans="1:11" ht="18" customHeight="1" x14ac:dyDescent="0.4">
      <c r="A2" s="35" t="s">
        <v>84</v>
      </c>
    </row>
    <row r="3" spans="1:11" ht="18" customHeight="1" x14ac:dyDescent="0.4">
      <c r="A3" s="35" t="s">
        <v>73</v>
      </c>
    </row>
    <row r="4" spans="1:11" ht="18" customHeight="1" x14ac:dyDescent="0.4">
      <c r="A4" s="35" t="s">
        <v>85</v>
      </c>
    </row>
    <row r="5" spans="1:11" ht="18.75" x14ac:dyDescent="0.4">
      <c r="A5" s="172" t="s">
        <v>381</v>
      </c>
      <c r="H5" s="173" t="s">
        <v>86</v>
      </c>
    </row>
    <row r="6" spans="1:11" ht="37.5" customHeight="1" x14ac:dyDescent="0.35">
      <c r="A6" s="174" t="s">
        <v>382</v>
      </c>
      <c r="B6" s="175" t="s">
        <v>383</v>
      </c>
      <c r="C6" s="175" t="s">
        <v>384</v>
      </c>
      <c r="D6" s="175" t="s">
        <v>385</v>
      </c>
      <c r="E6" s="175" t="s">
        <v>386</v>
      </c>
      <c r="F6" s="175" t="s">
        <v>387</v>
      </c>
      <c r="G6" s="176" t="s">
        <v>388</v>
      </c>
      <c r="H6" s="175" t="s">
        <v>389</v>
      </c>
      <c r="I6" s="177"/>
      <c r="J6" s="178"/>
      <c r="K6" s="178"/>
    </row>
    <row r="7" spans="1:11" ht="15" customHeight="1" x14ac:dyDescent="0.35">
      <c r="A7" s="179" t="s">
        <v>390</v>
      </c>
      <c r="B7" s="180"/>
      <c r="C7" s="180"/>
      <c r="D7" s="180"/>
      <c r="E7" s="181"/>
      <c r="F7" s="181"/>
      <c r="G7" s="181"/>
      <c r="H7" s="181"/>
      <c r="I7" s="182"/>
      <c r="J7" s="183"/>
      <c r="K7" s="184"/>
    </row>
    <row r="8" spans="1:11" ht="18" customHeight="1" x14ac:dyDescent="0.35">
      <c r="A8" s="185" t="s">
        <v>391</v>
      </c>
      <c r="B8" s="186">
        <v>20000</v>
      </c>
      <c r="C8" s="180">
        <v>756</v>
      </c>
      <c r="D8" s="181">
        <f>B8*C8</f>
        <v>15120000</v>
      </c>
      <c r="E8" s="181">
        <f>5000000/20000</f>
        <v>250</v>
      </c>
      <c r="F8" s="181">
        <f>B8*E8</f>
        <v>5000000</v>
      </c>
      <c r="G8" s="181">
        <f>D8-F8</f>
        <v>10120000</v>
      </c>
      <c r="H8" s="181">
        <v>5000000</v>
      </c>
      <c r="I8" s="177"/>
      <c r="J8" s="178"/>
      <c r="K8" s="178"/>
    </row>
    <row r="9" spans="1:11" ht="18" customHeight="1" x14ac:dyDescent="0.35">
      <c r="A9" s="179"/>
      <c r="B9" s="180"/>
      <c r="C9" s="180"/>
      <c r="D9" s="180"/>
      <c r="E9" s="180"/>
      <c r="F9" s="180"/>
      <c r="G9" s="180"/>
      <c r="H9" s="180"/>
      <c r="I9" s="177"/>
      <c r="J9" s="178"/>
      <c r="K9" s="178"/>
    </row>
    <row r="10" spans="1:11" ht="18" customHeight="1" x14ac:dyDescent="0.35">
      <c r="A10" s="187" t="s">
        <v>71</v>
      </c>
      <c r="B10" s="180"/>
      <c r="C10" s="181"/>
      <c r="D10" s="181">
        <f>SUM(D8:D9)</f>
        <v>15120000</v>
      </c>
      <c r="E10" s="181"/>
      <c r="F10" s="181">
        <f>SUM(F8:F9)</f>
        <v>5000000</v>
      </c>
      <c r="G10" s="181">
        <f>SUM(G8:G9)</f>
        <v>10120000</v>
      </c>
      <c r="H10" s="181">
        <f>SUM(H8:H9)</f>
        <v>5000000</v>
      </c>
      <c r="I10" s="177"/>
      <c r="J10" s="178"/>
      <c r="K10" s="178"/>
    </row>
    <row r="12" spans="1:11" ht="18" x14ac:dyDescent="0.35">
      <c r="A12" s="172" t="s">
        <v>392</v>
      </c>
      <c r="J12" s="188" t="s">
        <v>86</v>
      </c>
    </row>
    <row r="13" spans="1:11" ht="37.5" customHeight="1" x14ac:dyDescent="0.35">
      <c r="A13" s="174" t="s">
        <v>393</v>
      </c>
      <c r="B13" s="175" t="s">
        <v>394</v>
      </c>
      <c r="C13" s="175" t="s">
        <v>395</v>
      </c>
      <c r="D13" s="175" t="s">
        <v>396</v>
      </c>
      <c r="E13" s="175" t="s">
        <v>397</v>
      </c>
      <c r="F13" s="175" t="s">
        <v>398</v>
      </c>
      <c r="G13" s="176" t="s">
        <v>399</v>
      </c>
      <c r="H13" s="175" t="s">
        <v>400</v>
      </c>
      <c r="I13" s="175" t="s">
        <v>401</v>
      </c>
      <c r="J13" s="175" t="s">
        <v>389</v>
      </c>
    </row>
    <row r="14" spans="1:11" ht="18" customHeight="1" x14ac:dyDescent="0.35">
      <c r="A14" s="179" t="s">
        <v>390</v>
      </c>
      <c r="B14" s="189"/>
      <c r="C14" s="132"/>
      <c r="D14" s="132"/>
      <c r="E14" s="132"/>
      <c r="F14" s="132"/>
      <c r="G14" s="190"/>
      <c r="H14" s="132"/>
      <c r="I14" s="132"/>
      <c r="J14" s="189"/>
      <c r="K14" s="182"/>
    </row>
    <row r="15" spans="1:11" ht="18" customHeight="1" x14ac:dyDescent="0.35">
      <c r="A15" s="185" t="s">
        <v>402</v>
      </c>
      <c r="B15" s="181">
        <v>8500000</v>
      </c>
      <c r="C15" s="181">
        <v>462415880</v>
      </c>
      <c r="D15" s="181">
        <v>436286858</v>
      </c>
      <c r="E15" s="181">
        <f>C15-D15</f>
        <v>26129022</v>
      </c>
      <c r="F15" s="181">
        <v>17050000</v>
      </c>
      <c r="G15" s="191">
        <f>B15/F15</f>
        <v>0.49853372434017595</v>
      </c>
      <c r="H15" s="181">
        <f>E15*G15</f>
        <v>13026198.651026392</v>
      </c>
      <c r="I15" s="181">
        <f>IF(B15*70%&gt;H15,B15-H15,0)</f>
        <v>0</v>
      </c>
      <c r="J15" s="181">
        <v>8500000</v>
      </c>
      <c r="K15" s="182"/>
    </row>
    <row r="16" spans="1:11" ht="18" customHeight="1" x14ac:dyDescent="0.35">
      <c r="A16" s="134" t="s">
        <v>403</v>
      </c>
      <c r="B16" s="192">
        <f>SUM(B15:B15)</f>
        <v>8500000</v>
      </c>
      <c r="C16" s="192"/>
      <c r="D16" s="192"/>
      <c r="E16" s="192"/>
      <c r="F16" s="192"/>
      <c r="G16" s="193"/>
      <c r="H16" s="192"/>
      <c r="I16" s="192">
        <f>SUM(I15:I15)</f>
        <v>0</v>
      </c>
      <c r="J16" s="192">
        <f>SUM(J15:J15)</f>
        <v>8500000</v>
      </c>
      <c r="K16" s="182"/>
    </row>
    <row r="17" spans="1:11" ht="18" customHeight="1" x14ac:dyDescent="0.35">
      <c r="A17" s="194" t="s">
        <v>404</v>
      </c>
      <c r="B17" s="180"/>
      <c r="C17" s="181"/>
      <c r="D17" s="181"/>
      <c r="E17" s="181"/>
      <c r="F17" s="181"/>
      <c r="G17" s="191"/>
      <c r="H17" s="181"/>
      <c r="I17" s="181"/>
      <c r="J17" s="180"/>
      <c r="K17" s="182"/>
    </row>
    <row r="18" spans="1:11" ht="18" customHeight="1" x14ac:dyDescent="0.35">
      <c r="A18" s="185" t="s">
        <v>405</v>
      </c>
      <c r="B18" s="180">
        <v>5000000</v>
      </c>
      <c r="C18" s="181">
        <v>747093144</v>
      </c>
      <c r="D18" s="181">
        <v>636275226</v>
      </c>
      <c r="E18" s="181">
        <f>C18-D18</f>
        <v>110817918</v>
      </c>
      <c r="F18" s="181">
        <v>5000000</v>
      </c>
      <c r="G18" s="191">
        <f>B18/F18</f>
        <v>1</v>
      </c>
      <c r="H18" s="181">
        <f>E18*G18</f>
        <v>110817918</v>
      </c>
      <c r="I18" s="181">
        <f>IF(B18*70%&gt;H18,B18-H18,0)</f>
        <v>0</v>
      </c>
      <c r="J18" s="181">
        <v>5000000</v>
      </c>
      <c r="K18" s="182"/>
    </row>
    <row r="19" spans="1:11" ht="18" customHeight="1" x14ac:dyDescent="0.35">
      <c r="A19" s="195" t="s">
        <v>406</v>
      </c>
      <c r="B19" s="180">
        <v>50000000</v>
      </c>
      <c r="C19" s="181">
        <v>270079154</v>
      </c>
      <c r="D19" s="181">
        <v>40935383</v>
      </c>
      <c r="E19" s="181">
        <f t="shared" ref="E19:E26" si="0">C19-D19</f>
        <v>229143771</v>
      </c>
      <c r="F19" s="181">
        <v>191290067</v>
      </c>
      <c r="G19" s="191">
        <f>B19/F19</f>
        <v>0.26138314855627082</v>
      </c>
      <c r="H19" s="181">
        <f>E19*G19</f>
        <v>59894320.336037099</v>
      </c>
      <c r="I19" s="181">
        <f>IF(B19*70%&gt;H19,B19-H19,0)</f>
        <v>0</v>
      </c>
      <c r="J19" s="181">
        <v>50000000</v>
      </c>
      <c r="K19" s="182"/>
    </row>
    <row r="20" spans="1:11" ht="18" hidden="1" customHeight="1" x14ac:dyDescent="0.35">
      <c r="A20" s="196" t="s">
        <v>407</v>
      </c>
      <c r="B20" s="180"/>
      <c r="C20" s="181"/>
      <c r="D20" s="181"/>
      <c r="E20" s="181">
        <f t="shared" si="0"/>
        <v>0</v>
      </c>
      <c r="F20" s="181"/>
      <c r="G20" s="191" t="e">
        <f>B20/F20</f>
        <v>#DIV/0!</v>
      </c>
      <c r="H20" s="181" t="e">
        <f>E20*G20</f>
        <v>#DIV/0!</v>
      </c>
      <c r="I20" s="181" t="s">
        <v>408</v>
      </c>
      <c r="J20" s="181"/>
      <c r="K20" s="182"/>
    </row>
    <row r="21" spans="1:11" ht="18" customHeight="1" x14ac:dyDescent="0.35">
      <c r="A21" s="197" t="s">
        <v>409</v>
      </c>
      <c r="B21" s="181">
        <v>12320000</v>
      </c>
      <c r="C21" s="181">
        <v>952425911</v>
      </c>
      <c r="D21" s="181">
        <v>121752263</v>
      </c>
      <c r="E21" s="181">
        <f t="shared" si="0"/>
        <v>830673648</v>
      </c>
      <c r="F21" s="181">
        <v>813656720</v>
      </c>
      <c r="G21" s="191">
        <f>B21/F21</f>
        <v>1.5141520615721087E-2</v>
      </c>
      <c r="H21" s="181">
        <f>E21*G21</f>
        <v>12577662.166128242</v>
      </c>
      <c r="I21" s="181">
        <f>IF(B21*70%&gt;H21,B21-H21,0)</f>
        <v>0</v>
      </c>
      <c r="J21" s="180"/>
      <c r="K21" s="182"/>
    </row>
    <row r="22" spans="1:11" ht="18" customHeight="1" x14ac:dyDescent="0.35">
      <c r="A22" s="185" t="s">
        <v>410</v>
      </c>
      <c r="B22" s="180">
        <v>1956640000</v>
      </c>
      <c r="C22" s="181">
        <v>4284248747</v>
      </c>
      <c r="D22" s="181">
        <v>2094330410</v>
      </c>
      <c r="E22" s="181">
        <f>C22-D22</f>
        <v>2189918337</v>
      </c>
      <c r="F22" s="181">
        <v>1956640000</v>
      </c>
      <c r="G22" s="191">
        <f>B22/F22</f>
        <v>1</v>
      </c>
      <c r="H22" s="181">
        <f>E22*G22</f>
        <v>2189918337</v>
      </c>
      <c r="I22" s="181">
        <f>IF(B22*70%&gt;H22,B22-H22,0)</f>
        <v>0</v>
      </c>
      <c r="J22" s="181">
        <v>1956640000</v>
      </c>
      <c r="K22" s="182"/>
    </row>
    <row r="23" spans="1:11" ht="18" customHeight="1" x14ac:dyDescent="0.35">
      <c r="A23" s="134" t="s">
        <v>411</v>
      </c>
      <c r="B23" s="192">
        <f>SUM(B18:B22)</f>
        <v>2023960000</v>
      </c>
      <c r="C23" s="192"/>
      <c r="D23" s="192"/>
      <c r="E23" s="192"/>
      <c r="F23" s="192"/>
      <c r="G23" s="193"/>
      <c r="H23" s="192"/>
      <c r="I23" s="192">
        <f>SUM(I18:I22)</f>
        <v>0</v>
      </c>
      <c r="J23" s="192">
        <f>SUM(J18:J22)</f>
        <v>2011640000</v>
      </c>
      <c r="K23" s="182"/>
    </row>
    <row r="24" spans="1:11" ht="18" customHeight="1" x14ac:dyDescent="0.35">
      <c r="A24" s="179" t="s">
        <v>412</v>
      </c>
      <c r="B24" s="180"/>
      <c r="C24" s="181"/>
      <c r="D24" s="181"/>
      <c r="E24" s="181">
        <f t="shared" si="0"/>
        <v>0</v>
      </c>
      <c r="F24" s="181"/>
      <c r="G24" s="191"/>
      <c r="H24" s="181"/>
      <c r="I24" s="181"/>
      <c r="J24" s="180"/>
      <c r="K24" s="182"/>
    </row>
    <row r="25" spans="1:11" ht="18" customHeight="1" x14ac:dyDescent="0.35">
      <c r="A25" s="195" t="s">
        <v>413</v>
      </c>
      <c r="B25" s="180">
        <v>10000000</v>
      </c>
      <c r="C25" s="181">
        <v>543419653</v>
      </c>
      <c r="D25" s="181">
        <v>13800234</v>
      </c>
      <c r="E25" s="181">
        <f t="shared" si="0"/>
        <v>529619419</v>
      </c>
      <c r="F25" s="181">
        <v>11000000</v>
      </c>
      <c r="G25" s="191">
        <f>B25/F25</f>
        <v>0.90909090909090906</v>
      </c>
      <c r="H25" s="181">
        <f>E25*G25</f>
        <v>481472199.09090906</v>
      </c>
      <c r="I25" s="181">
        <f>IF(B25*70%&gt;H25,B25-H25,0)</f>
        <v>0</v>
      </c>
      <c r="J25" s="181">
        <v>10000000</v>
      </c>
      <c r="K25" s="182"/>
    </row>
    <row r="26" spans="1:11" ht="18" customHeight="1" x14ac:dyDescent="0.35">
      <c r="A26" s="197" t="s">
        <v>409</v>
      </c>
      <c r="B26" s="180">
        <v>10000000</v>
      </c>
      <c r="C26" s="181">
        <v>952425911</v>
      </c>
      <c r="D26" s="181">
        <v>121752263</v>
      </c>
      <c r="E26" s="181">
        <f t="shared" si="0"/>
        <v>830673648</v>
      </c>
      <c r="F26" s="181">
        <v>813656720</v>
      </c>
      <c r="G26" s="191">
        <f>B26/F26</f>
        <v>1.2290195304968415E-2</v>
      </c>
      <c r="H26" s="181">
        <f>E26*G26</f>
        <v>10209141.368610587</v>
      </c>
      <c r="I26" s="181">
        <f>IF(B26*70%&gt;H26,B26-H26,0)</f>
        <v>0</v>
      </c>
      <c r="J26" s="181">
        <v>10000000</v>
      </c>
      <c r="K26" s="182"/>
    </row>
    <row r="27" spans="1:11" ht="18" customHeight="1" x14ac:dyDescent="0.35">
      <c r="A27" s="134" t="s">
        <v>219</v>
      </c>
      <c r="B27" s="192">
        <f>SUM(B25:B26)</f>
        <v>20000000</v>
      </c>
      <c r="C27" s="192"/>
      <c r="D27" s="192"/>
      <c r="E27" s="192"/>
      <c r="F27" s="192"/>
      <c r="G27" s="193"/>
      <c r="H27" s="192"/>
      <c r="I27" s="192">
        <f>SUM(I25:I25)</f>
        <v>0</v>
      </c>
      <c r="J27" s="192">
        <f>SUM(J25:J26)</f>
        <v>20000000</v>
      </c>
      <c r="K27" s="182"/>
    </row>
    <row r="28" spans="1:11" ht="18" customHeight="1" x14ac:dyDescent="0.35">
      <c r="A28" s="198" t="s">
        <v>71</v>
      </c>
      <c r="B28" s="199">
        <f>SUM(B27,B16,B23)</f>
        <v>2052460000</v>
      </c>
      <c r="C28" s="199"/>
      <c r="D28" s="199"/>
      <c r="E28" s="199"/>
      <c r="F28" s="199"/>
      <c r="G28" s="200"/>
      <c r="H28" s="199"/>
      <c r="I28" s="199">
        <f>SUM(I27,I16,I23)</f>
        <v>0</v>
      </c>
      <c r="J28" s="199">
        <f>SUM(J27,J16,J23)</f>
        <v>2040140000</v>
      </c>
      <c r="K28" s="201"/>
    </row>
    <row r="30" spans="1:11" ht="18" x14ac:dyDescent="0.35">
      <c r="A30" s="172" t="s">
        <v>414</v>
      </c>
      <c r="K30" s="188" t="s">
        <v>86</v>
      </c>
    </row>
    <row r="31" spans="1:11" ht="37.5" customHeight="1" x14ac:dyDescent="0.35">
      <c r="A31" s="174" t="s">
        <v>393</v>
      </c>
      <c r="B31" s="175" t="s">
        <v>415</v>
      </c>
      <c r="C31" s="175" t="s">
        <v>395</v>
      </c>
      <c r="D31" s="175" t="s">
        <v>396</v>
      </c>
      <c r="E31" s="175" t="s">
        <v>397</v>
      </c>
      <c r="F31" s="175" t="s">
        <v>398</v>
      </c>
      <c r="G31" s="176" t="s">
        <v>399</v>
      </c>
      <c r="H31" s="175" t="s">
        <v>400</v>
      </c>
      <c r="I31" s="175" t="s">
        <v>416</v>
      </c>
      <c r="J31" s="175" t="s">
        <v>417</v>
      </c>
      <c r="K31" s="175" t="s">
        <v>389</v>
      </c>
    </row>
    <row r="32" spans="1:11" ht="15" customHeight="1" x14ac:dyDescent="0.35">
      <c r="A32" s="179" t="s">
        <v>390</v>
      </c>
      <c r="B32" s="189"/>
      <c r="C32" s="189"/>
      <c r="D32" s="189"/>
      <c r="E32" s="132"/>
      <c r="F32" s="132"/>
      <c r="G32" s="190"/>
      <c r="H32" s="132"/>
      <c r="I32" s="132"/>
      <c r="J32" s="132"/>
      <c r="K32" s="189"/>
    </row>
    <row r="33" spans="1:11" ht="15" customHeight="1" x14ac:dyDescent="0.35">
      <c r="A33" s="195" t="s">
        <v>418</v>
      </c>
      <c r="B33" s="180">
        <v>246000000</v>
      </c>
      <c r="C33" s="181">
        <v>5136529000</v>
      </c>
      <c r="D33" s="181">
        <v>529317000</v>
      </c>
      <c r="E33" s="181">
        <f t="shared" ref="E33:E41" si="1">C33-D33</f>
        <v>4607212000</v>
      </c>
      <c r="F33" s="181">
        <v>800000000</v>
      </c>
      <c r="G33" s="191">
        <f t="shared" ref="G33:G41" si="2">B33/F33</f>
        <v>0.3075</v>
      </c>
      <c r="H33" s="181">
        <f t="shared" ref="H33:H41" si="3">E33*G33</f>
        <v>1416717690</v>
      </c>
      <c r="I33" s="181">
        <f t="shared" ref="I33:I41" si="4">IF(B33*70%&gt;H33,B33-H33,0)</f>
        <v>0</v>
      </c>
      <c r="J33" s="181">
        <f>B33-I33</f>
        <v>246000000</v>
      </c>
      <c r="K33" s="181">
        <v>246000000</v>
      </c>
    </row>
    <row r="34" spans="1:11" ht="15" customHeight="1" x14ac:dyDescent="0.35">
      <c r="A34" s="185" t="s">
        <v>419</v>
      </c>
      <c r="B34" s="180">
        <v>1388000</v>
      </c>
      <c r="C34" s="181">
        <v>10752578000</v>
      </c>
      <c r="D34" s="181">
        <v>7370381000</v>
      </c>
      <c r="E34" s="181">
        <f t="shared" si="1"/>
        <v>3382197000</v>
      </c>
      <c r="F34" s="181">
        <v>100000000</v>
      </c>
      <c r="G34" s="191">
        <f t="shared" si="2"/>
        <v>1.388E-2</v>
      </c>
      <c r="H34" s="181">
        <f t="shared" si="3"/>
        <v>46944894.359999999</v>
      </c>
      <c r="I34" s="181">
        <f t="shared" si="4"/>
        <v>0</v>
      </c>
      <c r="J34" s="181">
        <f t="shared" ref="J34:J41" si="5">B34-I34</f>
        <v>1388000</v>
      </c>
      <c r="K34" s="181">
        <v>1388000</v>
      </c>
    </row>
    <row r="35" spans="1:11" ht="15" customHeight="1" x14ac:dyDescent="0.35">
      <c r="A35" s="195" t="s">
        <v>420</v>
      </c>
      <c r="B35" s="180">
        <v>1</v>
      </c>
      <c r="C35" s="181">
        <v>883495000</v>
      </c>
      <c r="D35" s="181">
        <v>2290454000</v>
      </c>
      <c r="E35" s="181">
        <f t="shared" si="1"/>
        <v>-1406959000</v>
      </c>
      <c r="F35" s="181">
        <v>85540000</v>
      </c>
      <c r="G35" s="191">
        <f t="shared" si="2"/>
        <v>1.1690437222352115E-8</v>
      </c>
      <c r="H35" s="181">
        <f t="shared" si="3"/>
        <v>-16.447965863923312</v>
      </c>
      <c r="I35" s="181">
        <v>0</v>
      </c>
      <c r="J35" s="181">
        <f t="shared" si="5"/>
        <v>1</v>
      </c>
      <c r="K35" s="181">
        <v>250000</v>
      </c>
    </row>
    <row r="36" spans="1:11" ht="15" customHeight="1" x14ac:dyDescent="0.35">
      <c r="A36" s="185" t="s">
        <v>421</v>
      </c>
      <c r="B36" s="180">
        <v>8000000</v>
      </c>
      <c r="C36" s="181">
        <v>857467264</v>
      </c>
      <c r="D36" s="181">
        <v>80517276</v>
      </c>
      <c r="E36" s="181">
        <f t="shared" si="1"/>
        <v>776949988</v>
      </c>
      <c r="F36" s="181">
        <v>80000000</v>
      </c>
      <c r="G36" s="191">
        <f t="shared" si="2"/>
        <v>0.1</v>
      </c>
      <c r="H36" s="181">
        <f t="shared" si="3"/>
        <v>77694998.799999997</v>
      </c>
      <c r="I36" s="181">
        <f>IF(B36*70%&gt;H36,B36-H36,0)</f>
        <v>0</v>
      </c>
      <c r="J36" s="181">
        <f t="shared" si="5"/>
        <v>8000000</v>
      </c>
      <c r="K36" s="181">
        <v>8000000</v>
      </c>
    </row>
    <row r="37" spans="1:11" ht="15" customHeight="1" x14ac:dyDescent="0.35">
      <c r="A37" s="195" t="s">
        <v>422</v>
      </c>
      <c r="B37" s="180">
        <v>10000000</v>
      </c>
      <c r="C37" s="181">
        <v>1366117728</v>
      </c>
      <c r="D37" s="181">
        <v>605730552</v>
      </c>
      <c r="E37" s="181">
        <f t="shared" si="1"/>
        <v>760387176</v>
      </c>
      <c r="F37" s="181">
        <v>100000000</v>
      </c>
      <c r="G37" s="191">
        <f t="shared" si="2"/>
        <v>0.1</v>
      </c>
      <c r="H37" s="181">
        <f t="shared" si="3"/>
        <v>76038717.600000009</v>
      </c>
      <c r="I37" s="181">
        <f t="shared" si="4"/>
        <v>0</v>
      </c>
      <c r="J37" s="181">
        <f t="shared" si="5"/>
        <v>10000000</v>
      </c>
      <c r="K37" s="181">
        <v>10000000</v>
      </c>
    </row>
    <row r="38" spans="1:11" ht="15" customHeight="1" x14ac:dyDescent="0.35">
      <c r="A38" s="185" t="s">
        <v>423</v>
      </c>
      <c r="B38" s="180">
        <v>4081009</v>
      </c>
      <c r="C38" s="181">
        <v>524764615</v>
      </c>
      <c r="D38" s="181">
        <v>41883041</v>
      </c>
      <c r="E38" s="181">
        <f t="shared" si="1"/>
        <v>482881574</v>
      </c>
      <c r="F38" s="181">
        <v>485057075</v>
      </c>
      <c r="G38" s="191">
        <f t="shared" si="2"/>
        <v>8.413461446779227E-3</v>
      </c>
      <c r="H38" s="181">
        <f t="shared" si="3"/>
        <v>4062705.5062090703</v>
      </c>
      <c r="I38" s="181">
        <f t="shared" si="4"/>
        <v>0</v>
      </c>
      <c r="J38" s="181">
        <f t="shared" si="5"/>
        <v>4081009</v>
      </c>
      <c r="K38" s="181">
        <v>4081000</v>
      </c>
    </row>
    <row r="39" spans="1:11" ht="15" customHeight="1" x14ac:dyDescent="0.35">
      <c r="A39" s="195" t="s">
        <v>424</v>
      </c>
      <c r="B39" s="180">
        <v>5000000</v>
      </c>
      <c r="C39" s="181">
        <v>128034414</v>
      </c>
      <c r="D39" s="181">
        <v>4082646</v>
      </c>
      <c r="E39" s="181">
        <f t="shared" si="1"/>
        <v>123951768</v>
      </c>
      <c r="F39" s="181">
        <v>100000000</v>
      </c>
      <c r="G39" s="191">
        <f t="shared" si="2"/>
        <v>0.05</v>
      </c>
      <c r="H39" s="181">
        <f t="shared" si="3"/>
        <v>6197588.4000000004</v>
      </c>
      <c r="I39" s="181">
        <f t="shared" si="4"/>
        <v>0</v>
      </c>
      <c r="J39" s="181">
        <f t="shared" si="5"/>
        <v>5000000</v>
      </c>
      <c r="K39" s="181">
        <v>5000000</v>
      </c>
    </row>
    <row r="40" spans="1:11" ht="15" customHeight="1" x14ac:dyDescent="0.35">
      <c r="A40" s="185" t="s">
        <v>425</v>
      </c>
      <c r="B40" s="180">
        <v>2000000</v>
      </c>
      <c r="C40" s="181">
        <v>10383254000</v>
      </c>
      <c r="D40" s="181">
        <v>4986017000</v>
      </c>
      <c r="E40" s="181">
        <f t="shared" si="1"/>
        <v>5397237000</v>
      </c>
      <c r="F40" s="181">
        <v>180000000</v>
      </c>
      <c r="G40" s="202">
        <f>3000000/F40</f>
        <v>1.6666666666666666E-2</v>
      </c>
      <c r="H40" s="181">
        <f t="shared" si="3"/>
        <v>89953950</v>
      </c>
      <c r="I40" s="181">
        <f t="shared" si="4"/>
        <v>0</v>
      </c>
      <c r="J40" s="181">
        <f t="shared" si="5"/>
        <v>2000000</v>
      </c>
      <c r="K40" s="181">
        <v>2000000</v>
      </c>
    </row>
    <row r="41" spans="1:11" ht="15" customHeight="1" x14ac:dyDescent="0.35">
      <c r="A41" s="185" t="s">
        <v>426</v>
      </c>
      <c r="B41" s="180">
        <v>59100000</v>
      </c>
      <c r="C41" s="181">
        <v>2249572765</v>
      </c>
      <c r="D41" s="181">
        <v>178888170</v>
      </c>
      <c r="E41" s="181">
        <f t="shared" si="1"/>
        <v>2070684595</v>
      </c>
      <c r="F41" s="181">
        <v>85000000</v>
      </c>
      <c r="G41" s="191">
        <f t="shared" si="2"/>
        <v>0.69529411764705884</v>
      </c>
      <c r="H41" s="181">
        <f t="shared" si="3"/>
        <v>1439734818.4058824</v>
      </c>
      <c r="I41" s="181">
        <f t="shared" si="4"/>
        <v>0</v>
      </c>
      <c r="J41" s="181">
        <f t="shared" si="5"/>
        <v>59100000</v>
      </c>
      <c r="K41" s="181">
        <v>9950000</v>
      </c>
    </row>
    <row r="42" spans="1:11" ht="15" customHeight="1" x14ac:dyDescent="0.35">
      <c r="A42" s="203" t="s">
        <v>219</v>
      </c>
      <c r="B42" s="192">
        <f>SUM(B33:B41)</f>
        <v>335569010</v>
      </c>
      <c r="C42" s="192"/>
      <c r="D42" s="192"/>
      <c r="E42" s="192"/>
      <c r="F42" s="192"/>
      <c r="G42" s="193"/>
      <c r="H42" s="192"/>
      <c r="I42" s="192">
        <f>SUM(I33:I41)</f>
        <v>0</v>
      </c>
      <c r="J42" s="192">
        <f>SUM(J33:J41)</f>
        <v>335569010</v>
      </c>
      <c r="K42" s="192">
        <f>SUM(K33:K41)</f>
        <v>286669000</v>
      </c>
    </row>
    <row r="43" spans="1:11" ht="15" customHeight="1" x14ac:dyDescent="0.35">
      <c r="A43" s="179" t="s">
        <v>404</v>
      </c>
      <c r="B43" s="180"/>
      <c r="C43" s="180"/>
      <c r="D43" s="180"/>
      <c r="E43" s="181"/>
      <c r="F43" s="181"/>
      <c r="G43" s="190"/>
      <c r="H43" s="181"/>
      <c r="I43" s="181"/>
      <c r="J43" s="181"/>
      <c r="K43" s="180"/>
    </row>
    <row r="44" spans="1:11" ht="15" customHeight="1" x14ac:dyDescent="0.35">
      <c r="A44" s="204" t="s">
        <v>427</v>
      </c>
      <c r="B44" s="180">
        <v>14371377</v>
      </c>
      <c r="C44" s="181">
        <v>1047857944</v>
      </c>
      <c r="D44" s="181">
        <v>381091935</v>
      </c>
      <c r="E44" s="181">
        <f t="shared" ref="E44:E69" si="6">C44-D44</f>
        <v>666766009</v>
      </c>
      <c r="F44" s="181">
        <v>295385000</v>
      </c>
      <c r="G44" s="191">
        <f t="shared" ref="G44:G69" si="7">B44/F44</f>
        <v>4.8653035868442877E-2</v>
      </c>
      <c r="H44" s="181">
        <f t="shared" ref="H44:H67" si="8">E44*G44</f>
        <v>32440190.551735505</v>
      </c>
      <c r="I44" s="181">
        <f t="shared" ref="I44:I53" si="9">IF(B44*70%&gt;H44,B44-H44,0)</f>
        <v>0</v>
      </c>
      <c r="J44" s="181">
        <f>B44-I44</f>
        <v>14371377</v>
      </c>
      <c r="K44" s="181">
        <v>14371000</v>
      </c>
    </row>
    <row r="45" spans="1:11" ht="15" customHeight="1" x14ac:dyDescent="0.35">
      <c r="A45" s="204" t="s">
        <v>428</v>
      </c>
      <c r="B45" s="180">
        <v>180000</v>
      </c>
      <c r="C45" s="181">
        <v>336990149</v>
      </c>
      <c r="D45" s="181">
        <v>269957530</v>
      </c>
      <c r="E45" s="181">
        <f t="shared" si="6"/>
        <v>67032619</v>
      </c>
      <c r="F45" s="181">
        <v>67020000</v>
      </c>
      <c r="G45" s="191">
        <f t="shared" si="7"/>
        <v>2.6857654431512983E-3</v>
      </c>
      <c r="H45" s="181">
        <f t="shared" si="8"/>
        <v>180033.89167412714</v>
      </c>
      <c r="I45" s="181">
        <f t="shared" si="9"/>
        <v>0</v>
      </c>
      <c r="J45" s="181">
        <f>B45-I45</f>
        <v>180000</v>
      </c>
      <c r="K45" s="181">
        <v>180000</v>
      </c>
    </row>
    <row r="46" spans="1:11" ht="15" customHeight="1" x14ac:dyDescent="0.35">
      <c r="A46" s="204" t="s">
        <v>429</v>
      </c>
      <c r="B46" s="180">
        <v>10300000</v>
      </c>
      <c r="C46" s="181">
        <v>112699032869</v>
      </c>
      <c r="D46" s="181">
        <v>109292305594</v>
      </c>
      <c r="E46" s="181">
        <f t="shared" si="6"/>
        <v>3406727275</v>
      </c>
      <c r="F46" s="181">
        <v>2385480000</v>
      </c>
      <c r="G46" s="191">
        <f t="shared" si="7"/>
        <v>4.3177892918825561E-3</v>
      </c>
      <c r="H46" s="181">
        <f t="shared" si="8"/>
        <v>14709530.548359239</v>
      </c>
      <c r="I46" s="181">
        <f t="shared" si="9"/>
        <v>0</v>
      </c>
      <c r="J46" s="181">
        <f t="shared" ref="J46:J53" si="10">B46-I46</f>
        <v>10300000</v>
      </c>
      <c r="K46" s="181">
        <v>10300000</v>
      </c>
    </row>
    <row r="47" spans="1:11" ht="15" customHeight="1" x14ac:dyDescent="0.35">
      <c r="A47" s="204" t="s">
        <v>430</v>
      </c>
      <c r="B47" s="180">
        <v>900000</v>
      </c>
      <c r="C47" s="181">
        <v>348521393759</v>
      </c>
      <c r="D47" s="181">
        <v>321588430044</v>
      </c>
      <c r="E47" s="181">
        <f t="shared" si="6"/>
        <v>26932963715</v>
      </c>
      <c r="F47" s="181">
        <v>21163021758</v>
      </c>
      <c r="G47" s="191">
        <f t="shared" si="7"/>
        <v>4.2527008207596062E-5</v>
      </c>
      <c r="H47" s="181">
        <f t="shared" si="8"/>
        <v>1145378.3689626919</v>
      </c>
      <c r="I47" s="181">
        <f t="shared" si="9"/>
        <v>0</v>
      </c>
      <c r="J47" s="181">
        <f t="shared" si="10"/>
        <v>900000</v>
      </c>
      <c r="K47" s="181">
        <v>900000</v>
      </c>
    </row>
    <row r="48" spans="1:11" ht="15" customHeight="1" x14ac:dyDescent="0.35">
      <c r="A48" s="204" t="s">
        <v>431</v>
      </c>
      <c r="B48" s="180">
        <v>1455000</v>
      </c>
      <c r="C48" s="181">
        <v>110762755</v>
      </c>
      <c r="D48" s="181">
        <v>-10143</v>
      </c>
      <c r="E48" s="181">
        <f t="shared" si="6"/>
        <v>110772898</v>
      </c>
      <c r="F48" s="181">
        <v>107900000</v>
      </c>
      <c r="G48" s="191">
        <f t="shared" si="7"/>
        <v>1.3484708063021315E-2</v>
      </c>
      <c r="H48" s="181">
        <f t="shared" si="8"/>
        <v>1493740.1908248377</v>
      </c>
      <c r="I48" s="181">
        <f t="shared" si="9"/>
        <v>0</v>
      </c>
      <c r="J48" s="181">
        <f t="shared" si="10"/>
        <v>1455000</v>
      </c>
      <c r="K48" s="181">
        <v>1455000</v>
      </c>
    </row>
    <row r="49" spans="1:11" ht="15" customHeight="1" x14ac:dyDescent="0.35">
      <c r="A49" s="204" t="s">
        <v>432</v>
      </c>
      <c r="B49" s="180">
        <v>100000</v>
      </c>
      <c r="C49" s="181">
        <v>83000000</v>
      </c>
      <c r="D49" s="181"/>
      <c r="E49" s="181">
        <f t="shared" si="6"/>
        <v>83000000</v>
      </c>
      <c r="F49" s="181">
        <v>83000000</v>
      </c>
      <c r="G49" s="191">
        <f t="shared" si="7"/>
        <v>1.2048192771084338E-3</v>
      </c>
      <c r="H49" s="181">
        <f t="shared" si="8"/>
        <v>100000.00000000001</v>
      </c>
      <c r="I49" s="181">
        <f t="shared" si="9"/>
        <v>0</v>
      </c>
      <c r="J49" s="181">
        <f t="shared" si="10"/>
        <v>100000</v>
      </c>
      <c r="K49" s="181">
        <v>0</v>
      </c>
    </row>
    <row r="50" spans="1:11" ht="15" customHeight="1" x14ac:dyDescent="0.35">
      <c r="A50" s="204" t="s">
        <v>433</v>
      </c>
      <c r="B50" s="180">
        <v>6000000</v>
      </c>
      <c r="C50" s="181">
        <v>1555599000</v>
      </c>
      <c r="D50" s="181">
        <v>21464000</v>
      </c>
      <c r="E50" s="181">
        <f t="shared" si="6"/>
        <v>1534135000</v>
      </c>
      <c r="F50" s="181">
        <v>485502000</v>
      </c>
      <c r="G50" s="191">
        <f t="shared" si="7"/>
        <v>1.235834249910402E-2</v>
      </c>
      <c r="H50" s="181">
        <f t="shared" si="8"/>
        <v>18959365.769862946</v>
      </c>
      <c r="I50" s="181">
        <f t="shared" si="9"/>
        <v>0</v>
      </c>
      <c r="J50" s="181">
        <f t="shared" si="10"/>
        <v>6000000</v>
      </c>
      <c r="K50" s="181">
        <v>6000000</v>
      </c>
    </row>
    <row r="51" spans="1:11" ht="15" customHeight="1" x14ac:dyDescent="0.35">
      <c r="A51" s="204" t="s">
        <v>434</v>
      </c>
      <c r="B51" s="180">
        <v>891000000</v>
      </c>
      <c r="C51" s="181">
        <v>2135789000</v>
      </c>
      <c r="D51" s="181">
        <v>0</v>
      </c>
      <c r="E51" s="181">
        <f t="shared" si="6"/>
        <v>2135789000</v>
      </c>
      <c r="F51" s="181">
        <v>2381064000</v>
      </c>
      <c r="G51" s="191">
        <f t="shared" si="7"/>
        <v>0.37420245738879759</v>
      </c>
      <c r="H51" s="181">
        <f t="shared" si="8"/>
        <v>799217492.26396263</v>
      </c>
      <c r="I51" s="181">
        <f t="shared" si="9"/>
        <v>0</v>
      </c>
      <c r="J51" s="181">
        <f t="shared" si="10"/>
        <v>891000000</v>
      </c>
      <c r="K51" s="181">
        <v>891000000</v>
      </c>
    </row>
    <row r="52" spans="1:11" ht="15" customHeight="1" x14ac:dyDescent="0.35">
      <c r="A52" s="204" t="s">
        <v>435</v>
      </c>
      <c r="B52" s="180">
        <v>100000</v>
      </c>
      <c r="C52" s="181">
        <v>112029010</v>
      </c>
      <c r="D52" s="181">
        <v>3415997</v>
      </c>
      <c r="E52" s="181">
        <f t="shared" si="6"/>
        <v>108613013</v>
      </c>
      <c r="F52" s="181">
        <v>108613013</v>
      </c>
      <c r="G52" s="191">
        <f t="shared" si="7"/>
        <v>9.2069999015679637E-4</v>
      </c>
      <c r="H52" s="181">
        <f t="shared" si="8"/>
        <v>100000</v>
      </c>
      <c r="I52" s="181">
        <f t="shared" si="9"/>
        <v>0</v>
      </c>
      <c r="J52" s="181">
        <f t="shared" si="10"/>
        <v>100000</v>
      </c>
      <c r="K52" s="181">
        <v>100000</v>
      </c>
    </row>
    <row r="53" spans="1:11" ht="15" customHeight="1" x14ac:dyDescent="0.35">
      <c r="A53" s="204" t="s">
        <v>436</v>
      </c>
      <c r="B53" s="180">
        <v>12000000</v>
      </c>
      <c r="C53" s="181">
        <v>24556329000000</v>
      </c>
      <c r="D53" s="181">
        <v>24162382000000</v>
      </c>
      <c r="E53" s="181">
        <f t="shared" si="6"/>
        <v>393947000000</v>
      </c>
      <c r="F53" s="181">
        <v>16602000000</v>
      </c>
      <c r="G53" s="191">
        <f t="shared" si="7"/>
        <v>7.2280448138778463E-4</v>
      </c>
      <c r="H53" s="181">
        <f t="shared" si="8"/>
        <v>284746657.02927357</v>
      </c>
      <c r="I53" s="181">
        <f t="shared" si="9"/>
        <v>0</v>
      </c>
      <c r="J53" s="181">
        <f t="shared" si="10"/>
        <v>12000000</v>
      </c>
      <c r="K53" s="181">
        <v>12000000</v>
      </c>
    </row>
    <row r="54" spans="1:11" ht="15" customHeight="1" x14ac:dyDescent="0.35">
      <c r="A54" s="203" t="s">
        <v>219</v>
      </c>
      <c r="B54" s="192">
        <f>SUM(B44:B53)</f>
        <v>936406377</v>
      </c>
      <c r="C54" s="192"/>
      <c r="D54" s="192"/>
      <c r="E54" s="192"/>
      <c r="F54" s="192"/>
      <c r="G54" s="193"/>
      <c r="H54" s="192"/>
      <c r="I54" s="192">
        <f>SUM(I44:I53)</f>
        <v>0</v>
      </c>
      <c r="J54" s="192">
        <f>SUM(J44:J53)</f>
        <v>936406377</v>
      </c>
      <c r="K54" s="192">
        <f>SUM(K44:K53)</f>
        <v>936306000</v>
      </c>
    </row>
    <row r="55" spans="1:11" ht="15" customHeight="1" x14ac:dyDescent="0.35">
      <c r="A55" s="179" t="s">
        <v>412</v>
      </c>
      <c r="B55" s="180"/>
      <c r="C55" s="180"/>
      <c r="D55" s="180"/>
      <c r="E55" s="181"/>
      <c r="F55" s="181"/>
      <c r="G55" s="190"/>
      <c r="H55" s="181"/>
      <c r="I55" s="181"/>
      <c r="J55" s="181"/>
      <c r="K55" s="180"/>
    </row>
    <row r="56" spans="1:11" ht="15" customHeight="1" x14ac:dyDescent="0.35">
      <c r="A56" s="204" t="s">
        <v>430</v>
      </c>
      <c r="B56" s="205">
        <v>19470000</v>
      </c>
      <c r="C56" s="180">
        <v>348521393759</v>
      </c>
      <c r="D56" s="180">
        <v>321588430044</v>
      </c>
      <c r="E56" s="181">
        <f>C56-D56</f>
        <v>26932963715</v>
      </c>
      <c r="F56" s="181">
        <v>21163021758</v>
      </c>
      <c r="G56" s="202">
        <f>25390000/F56</f>
        <v>1.1997341537676267E-3</v>
      </c>
      <c r="H56" s="181">
        <f>E56*G56</f>
        <v>32312396.431069721</v>
      </c>
      <c r="I56" s="181">
        <f t="shared" ref="I56:I69" si="11">IF(B56*70%&gt;H56,B56-H56,0)</f>
        <v>0</v>
      </c>
      <c r="J56" s="181">
        <f>B56-I56</f>
        <v>19470000</v>
      </c>
      <c r="K56" s="181">
        <v>19470000</v>
      </c>
    </row>
    <row r="57" spans="1:11" ht="15" customHeight="1" x14ac:dyDescent="0.35">
      <c r="A57" s="197" t="s">
        <v>437</v>
      </c>
      <c r="B57" s="180">
        <v>17930000</v>
      </c>
      <c r="C57" s="181">
        <v>68183455037</v>
      </c>
      <c r="D57" s="181">
        <v>65623156564</v>
      </c>
      <c r="E57" s="181">
        <f t="shared" si="6"/>
        <v>2560298473</v>
      </c>
      <c r="F57" s="181">
        <v>714154000</v>
      </c>
      <c r="G57" s="191">
        <f t="shared" si="7"/>
        <v>2.5106629662509768E-2</v>
      </c>
      <c r="H57" s="181">
        <f t="shared" si="8"/>
        <v>64280465.58710026</v>
      </c>
      <c r="I57" s="181">
        <f t="shared" si="11"/>
        <v>0</v>
      </c>
      <c r="J57" s="181">
        <f t="shared" ref="J57:J69" si="12">B57-I57</f>
        <v>17930000</v>
      </c>
      <c r="K57" s="181">
        <v>17930000</v>
      </c>
    </row>
    <row r="58" spans="1:11" ht="15" customHeight="1" x14ac:dyDescent="0.35">
      <c r="A58" s="197" t="s">
        <v>438</v>
      </c>
      <c r="B58" s="180">
        <v>12710620</v>
      </c>
      <c r="C58" s="180">
        <v>0</v>
      </c>
      <c r="D58" s="180">
        <v>0</v>
      </c>
      <c r="E58" s="181">
        <f t="shared" si="6"/>
        <v>0</v>
      </c>
      <c r="F58" s="181">
        <v>150000000</v>
      </c>
      <c r="G58" s="191">
        <f t="shared" si="7"/>
        <v>8.4737466666666664E-2</v>
      </c>
      <c r="H58" s="181">
        <v>30000000</v>
      </c>
      <c r="I58" s="181">
        <f t="shared" si="11"/>
        <v>0</v>
      </c>
      <c r="J58" s="181">
        <f t="shared" si="12"/>
        <v>12710620</v>
      </c>
      <c r="K58" s="181">
        <v>30000000</v>
      </c>
    </row>
    <row r="59" spans="1:11" ht="15" customHeight="1" x14ac:dyDescent="0.35">
      <c r="A59" s="197" t="s">
        <v>439</v>
      </c>
      <c r="B59" s="180">
        <v>770000</v>
      </c>
      <c r="C59" s="180">
        <v>0</v>
      </c>
      <c r="D59" s="180">
        <v>0</v>
      </c>
      <c r="E59" s="181">
        <f t="shared" si="6"/>
        <v>0</v>
      </c>
      <c r="F59" s="181">
        <v>35000000</v>
      </c>
      <c r="G59" s="191">
        <f t="shared" si="7"/>
        <v>2.1999999999999999E-2</v>
      </c>
      <c r="H59" s="181">
        <v>770000</v>
      </c>
      <c r="I59" s="181">
        <f t="shared" si="11"/>
        <v>0</v>
      </c>
      <c r="J59" s="181">
        <f t="shared" si="12"/>
        <v>770000</v>
      </c>
      <c r="K59" s="181">
        <v>770000</v>
      </c>
    </row>
    <row r="60" spans="1:11" ht="15" customHeight="1" x14ac:dyDescent="0.35">
      <c r="A60" s="197" t="s">
        <v>440</v>
      </c>
      <c r="B60" s="180">
        <v>1000000</v>
      </c>
      <c r="C60" s="180">
        <v>0</v>
      </c>
      <c r="D60" s="180">
        <v>0</v>
      </c>
      <c r="E60" s="181">
        <f>C60-D60</f>
        <v>0</v>
      </c>
      <c r="F60" s="181">
        <v>24010000</v>
      </c>
      <c r="G60" s="191">
        <f t="shared" si="7"/>
        <v>4.1649312786339023E-2</v>
      </c>
      <c r="H60" s="181">
        <v>1000000</v>
      </c>
      <c r="I60" s="181">
        <f t="shared" si="11"/>
        <v>0</v>
      </c>
      <c r="J60" s="181">
        <f t="shared" si="12"/>
        <v>1000000</v>
      </c>
      <c r="K60" s="181">
        <v>1000000</v>
      </c>
    </row>
    <row r="61" spans="1:11" ht="15" customHeight="1" x14ac:dyDescent="0.35">
      <c r="A61" s="197" t="s">
        <v>441</v>
      </c>
      <c r="B61" s="180">
        <v>9286000</v>
      </c>
      <c r="C61" s="180">
        <v>0</v>
      </c>
      <c r="D61" s="180">
        <v>0</v>
      </c>
      <c r="E61" s="181">
        <f t="shared" si="6"/>
        <v>0</v>
      </c>
      <c r="F61" s="181">
        <v>501039000</v>
      </c>
      <c r="G61" s="191">
        <f t="shared" si="7"/>
        <v>1.8533487413155462E-2</v>
      </c>
      <c r="H61" s="181">
        <v>9286000</v>
      </c>
      <c r="I61" s="181">
        <f t="shared" si="11"/>
        <v>0</v>
      </c>
      <c r="J61" s="181">
        <f t="shared" si="12"/>
        <v>9286000</v>
      </c>
      <c r="K61" s="181">
        <v>9286000</v>
      </c>
    </row>
    <row r="62" spans="1:11" ht="15" customHeight="1" x14ac:dyDescent="0.35">
      <c r="A62" s="197" t="s">
        <v>442</v>
      </c>
      <c r="B62" s="181">
        <v>2500000</v>
      </c>
      <c r="C62" s="181">
        <v>17591270</v>
      </c>
      <c r="D62" s="181">
        <v>6354137</v>
      </c>
      <c r="E62" s="181">
        <f t="shared" si="6"/>
        <v>11237133</v>
      </c>
      <c r="F62" s="181">
        <v>10000000</v>
      </c>
      <c r="G62" s="191">
        <f t="shared" si="7"/>
        <v>0.25</v>
      </c>
      <c r="H62" s="181">
        <f t="shared" si="8"/>
        <v>2809283.25</v>
      </c>
      <c r="I62" s="181">
        <f t="shared" si="11"/>
        <v>0</v>
      </c>
      <c r="J62" s="181">
        <f t="shared" si="12"/>
        <v>2500000</v>
      </c>
      <c r="K62" s="181">
        <v>2500000</v>
      </c>
    </row>
    <row r="63" spans="1:11" ht="15" customHeight="1" x14ac:dyDescent="0.35">
      <c r="A63" s="197" t="s">
        <v>443</v>
      </c>
      <c r="B63" s="181">
        <v>152000</v>
      </c>
      <c r="C63" s="181">
        <v>34614668</v>
      </c>
      <c r="D63" s="180">
        <v>4470405</v>
      </c>
      <c r="E63" s="181">
        <f t="shared" si="6"/>
        <v>30144263</v>
      </c>
      <c r="F63" s="181">
        <v>30144263</v>
      </c>
      <c r="G63" s="191">
        <f t="shared" si="7"/>
        <v>5.0424188509767178E-3</v>
      </c>
      <c r="H63" s="181">
        <f t="shared" si="8"/>
        <v>152000</v>
      </c>
      <c r="I63" s="181">
        <f t="shared" si="11"/>
        <v>0</v>
      </c>
      <c r="J63" s="181">
        <f t="shared" si="12"/>
        <v>152000</v>
      </c>
      <c r="K63" s="181">
        <v>152000</v>
      </c>
    </row>
    <row r="64" spans="1:11" ht="15" customHeight="1" x14ac:dyDescent="0.35">
      <c r="A64" s="197" t="s">
        <v>444</v>
      </c>
      <c r="B64" s="181">
        <v>1315000</v>
      </c>
      <c r="C64" s="180">
        <v>0</v>
      </c>
      <c r="D64" s="180">
        <v>0</v>
      </c>
      <c r="E64" s="181">
        <f t="shared" si="6"/>
        <v>0</v>
      </c>
      <c r="F64" s="181">
        <v>101425793</v>
      </c>
      <c r="G64" s="191">
        <f t="shared" si="7"/>
        <v>1.2965143886033013E-2</v>
      </c>
      <c r="H64" s="181">
        <v>1315000</v>
      </c>
      <c r="I64" s="181">
        <f t="shared" si="11"/>
        <v>0</v>
      </c>
      <c r="J64" s="181">
        <f t="shared" si="12"/>
        <v>1315000</v>
      </c>
      <c r="K64" s="181">
        <v>1315000</v>
      </c>
    </row>
    <row r="65" spans="1:11" ht="15" customHeight="1" x14ac:dyDescent="0.35">
      <c r="A65" s="197" t="s">
        <v>445</v>
      </c>
      <c r="B65" s="181">
        <v>13618000</v>
      </c>
      <c r="C65" s="180">
        <v>0</v>
      </c>
      <c r="D65" s="180">
        <v>0</v>
      </c>
      <c r="E65" s="181">
        <f t="shared" si="6"/>
        <v>0</v>
      </c>
      <c r="F65" s="181">
        <v>1800001000</v>
      </c>
      <c r="G65" s="191">
        <f t="shared" si="7"/>
        <v>7.5655513524714706E-3</v>
      </c>
      <c r="H65" s="181">
        <v>13618000</v>
      </c>
      <c r="I65" s="181">
        <f t="shared" si="11"/>
        <v>0</v>
      </c>
      <c r="J65" s="181">
        <f t="shared" si="12"/>
        <v>13618000</v>
      </c>
      <c r="K65" s="181">
        <v>13618000</v>
      </c>
    </row>
    <row r="66" spans="1:11" ht="15" customHeight="1" x14ac:dyDescent="0.35">
      <c r="A66" s="197" t="s">
        <v>446</v>
      </c>
      <c r="B66" s="181">
        <v>7920000</v>
      </c>
      <c r="C66" s="180">
        <v>799026991</v>
      </c>
      <c r="D66" s="180">
        <v>2324751</v>
      </c>
      <c r="E66" s="181">
        <f t="shared" si="6"/>
        <v>796702240</v>
      </c>
      <c r="F66" s="181">
        <v>768654170</v>
      </c>
      <c r="G66" s="191">
        <f t="shared" si="7"/>
        <v>1.0303723454723468E-2</v>
      </c>
      <c r="H66" s="181">
        <f t="shared" si="8"/>
        <v>8208999.5567187257</v>
      </c>
      <c r="I66" s="181">
        <f t="shared" si="11"/>
        <v>0</v>
      </c>
      <c r="J66" s="181">
        <f t="shared" si="12"/>
        <v>7920000</v>
      </c>
      <c r="K66" s="181">
        <v>7920000</v>
      </c>
    </row>
    <row r="67" spans="1:11" ht="15" customHeight="1" x14ac:dyDescent="0.35">
      <c r="A67" s="204" t="s">
        <v>447</v>
      </c>
      <c r="B67" s="181">
        <v>585000</v>
      </c>
      <c r="C67" s="180">
        <v>41024956</v>
      </c>
      <c r="D67" s="180">
        <v>7879648</v>
      </c>
      <c r="E67" s="181">
        <f t="shared" si="6"/>
        <v>33145308</v>
      </c>
      <c r="F67" s="181">
        <v>31326986</v>
      </c>
      <c r="G67" s="191">
        <f t="shared" si="7"/>
        <v>1.8673995640691384E-2</v>
      </c>
      <c r="H67" s="181">
        <f t="shared" si="8"/>
        <v>618955.33710137324</v>
      </c>
      <c r="I67" s="181">
        <f t="shared" si="11"/>
        <v>0</v>
      </c>
      <c r="J67" s="181">
        <f t="shared" si="12"/>
        <v>585000</v>
      </c>
      <c r="K67" s="181">
        <v>585000</v>
      </c>
    </row>
    <row r="68" spans="1:11" ht="15" customHeight="1" x14ac:dyDescent="0.35">
      <c r="A68" s="204" t="s">
        <v>448</v>
      </c>
      <c r="B68" s="181">
        <v>1000000</v>
      </c>
      <c r="C68" s="180">
        <v>0</v>
      </c>
      <c r="D68" s="180">
        <v>0</v>
      </c>
      <c r="E68" s="181">
        <f t="shared" si="6"/>
        <v>0</v>
      </c>
      <c r="F68" s="181">
        <v>38188022</v>
      </c>
      <c r="G68" s="191">
        <f t="shared" si="7"/>
        <v>2.6186221428279265E-2</v>
      </c>
      <c r="H68" s="181">
        <v>1000000</v>
      </c>
      <c r="I68" s="181">
        <f t="shared" si="11"/>
        <v>0</v>
      </c>
      <c r="J68" s="181">
        <f t="shared" si="12"/>
        <v>1000000</v>
      </c>
      <c r="K68" s="181">
        <v>1000000</v>
      </c>
    </row>
    <row r="69" spans="1:11" ht="15" customHeight="1" x14ac:dyDescent="0.35">
      <c r="A69" s="204" t="s">
        <v>449</v>
      </c>
      <c r="B69" s="181">
        <v>500000</v>
      </c>
      <c r="C69" s="181">
        <v>0</v>
      </c>
      <c r="D69" s="181">
        <v>0</v>
      </c>
      <c r="E69" s="181">
        <f t="shared" si="6"/>
        <v>0</v>
      </c>
      <c r="F69" s="181">
        <v>50000000</v>
      </c>
      <c r="G69" s="191">
        <f t="shared" si="7"/>
        <v>0.01</v>
      </c>
      <c r="H69" s="181">
        <v>500000</v>
      </c>
      <c r="I69" s="181">
        <f t="shared" si="11"/>
        <v>0</v>
      </c>
      <c r="J69" s="181">
        <f t="shared" si="12"/>
        <v>500000</v>
      </c>
      <c r="K69" s="181">
        <v>500000</v>
      </c>
    </row>
    <row r="70" spans="1:11" ht="15" customHeight="1" x14ac:dyDescent="0.35">
      <c r="A70" s="134" t="s">
        <v>219</v>
      </c>
      <c r="B70" s="192">
        <f>SUM(B56:B69)</f>
        <v>88756620</v>
      </c>
      <c r="C70" s="192"/>
      <c r="D70" s="192"/>
      <c r="E70" s="192"/>
      <c r="F70" s="192"/>
      <c r="G70" s="206"/>
      <c r="H70" s="192"/>
      <c r="I70" s="192">
        <f>SUM(I56:I69)</f>
        <v>0</v>
      </c>
      <c r="J70" s="192">
        <f>B70-I70</f>
        <v>88756620</v>
      </c>
      <c r="K70" s="192">
        <f>SUM(K56:K69)</f>
        <v>106046000</v>
      </c>
    </row>
    <row r="71" spans="1:11" ht="15" customHeight="1" x14ac:dyDescent="0.35">
      <c r="A71" s="207" t="s">
        <v>187</v>
      </c>
      <c r="B71" s="192">
        <f>B42+B54+B70</f>
        <v>1360732007</v>
      </c>
      <c r="C71" s="192"/>
      <c r="D71" s="192"/>
      <c r="E71" s="192"/>
      <c r="F71" s="192"/>
      <c r="G71" s="206"/>
      <c r="H71" s="192"/>
      <c r="I71" s="192">
        <f>I42+I54+I70</f>
        <v>0</v>
      </c>
      <c r="J71" s="192">
        <f>J42+J54+J70</f>
        <v>1360732007</v>
      </c>
      <c r="K71" s="192">
        <f>K42+K54+K70</f>
        <v>1329021000</v>
      </c>
    </row>
    <row r="72" spans="1:11" ht="15" customHeight="1" x14ac:dyDescent="0.35">
      <c r="A72" s="208"/>
      <c r="B72" s="208"/>
      <c r="C72" s="208"/>
      <c r="D72" s="208"/>
      <c r="E72" s="208"/>
      <c r="F72" s="208"/>
      <c r="G72" s="209"/>
      <c r="H72" s="208"/>
      <c r="I72" s="208"/>
      <c r="J72" s="208"/>
      <c r="K72" s="208"/>
    </row>
    <row r="73" spans="1:11" ht="15" customHeight="1" x14ac:dyDescent="0.35">
      <c r="A73" s="198" t="s">
        <v>450</v>
      </c>
      <c r="B73" s="210"/>
      <c r="C73" s="210"/>
      <c r="D73" s="210"/>
      <c r="E73" s="210"/>
      <c r="F73" s="210"/>
      <c r="G73" s="200"/>
      <c r="H73" s="210"/>
      <c r="I73" s="210">
        <f>I42+I54+I70</f>
        <v>0</v>
      </c>
      <c r="J73" s="210">
        <f>J42+J54+J70+D10+B28</f>
        <v>3428312007</v>
      </c>
      <c r="K73" s="210">
        <f>K42+K54+K70</f>
        <v>1329021000</v>
      </c>
    </row>
    <row r="74" spans="1:11" ht="15" customHeight="1" x14ac:dyDescent="0.35">
      <c r="A74" s="198" t="s">
        <v>451</v>
      </c>
      <c r="B74" s="210"/>
      <c r="C74" s="210"/>
      <c r="D74" s="210"/>
      <c r="E74" s="210"/>
      <c r="F74" s="210"/>
      <c r="G74" s="200"/>
      <c r="H74" s="210"/>
      <c r="I74" s="210">
        <f>I42</f>
        <v>0</v>
      </c>
      <c r="J74" s="210">
        <f>+B16+D10+J42</f>
        <v>359189010</v>
      </c>
      <c r="K74" s="210"/>
    </row>
    <row r="75" spans="1:11" ht="15" customHeight="1" x14ac:dyDescent="0.35">
      <c r="A75" s="198" t="s">
        <v>452</v>
      </c>
      <c r="B75" s="210"/>
      <c r="C75" s="210"/>
      <c r="D75" s="210"/>
      <c r="E75" s="210"/>
      <c r="F75" s="210"/>
      <c r="G75" s="200"/>
      <c r="H75" s="210"/>
      <c r="I75" s="210">
        <f>I54+I70</f>
        <v>0</v>
      </c>
      <c r="J75" s="210">
        <f>J73-J74</f>
        <v>3069122997</v>
      </c>
      <c r="K75" s="210"/>
    </row>
    <row r="76" spans="1:11" ht="15" customHeight="1" x14ac:dyDescent="0.35"/>
  </sheetData>
  <autoFilter ref="A31:K71"/>
  <phoneticPr fontId="1"/>
  <pageMargins left="0.3888888888888889" right="0.3888888888888889" top="0.45" bottom="0.3888888888888889" header="0.19444444444444445" footer="0.19444444444444445"/>
  <pageSetup paperSize="9" scale="79" fitToHeight="0" orientation="landscape"/>
  <headerFooter>
    <oddFooter>&amp;C&amp;9&amp;P/&amp;N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view="pageBreakPreview" topLeftCell="A41" zoomScale="90" zoomScaleNormal="100" zoomScaleSheetLayoutView="90" workbookViewId="0">
      <selection activeCell="C55" sqref="C55"/>
    </sheetView>
  </sheetViews>
  <sheetFormatPr defaultColWidth="8" defaultRowHeight="15.75" x14ac:dyDescent="0.35"/>
  <cols>
    <col min="1" max="1" width="35" style="17" bestFit="1" customWidth="1"/>
    <col min="2" max="7" width="17.875" style="17" customWidth="1"/>
    <col min="8" max="16384" width="8" style="17"/>
  </cols>
  <sheetData>
    <row r="1" spans="1:7" ht="30" x14ac:dyDescent="0.6">
      <c r="A1" s="16" t="s">
        <v>83</v>
      </c>
    </row>
    <row r="2" spans="1:7" ht="18.75" x14ac:dyDescent="0.4">
      <c r="A2" s="18" t="s">
        <v>84</v>
      </c>
    </row>
    <row r="3" spans="1:7" ht="18.75" x14ac:dyDescent="0.4">
      <c r="A3" s="18" t="s">
        <v>73</v>
      </c>
    </row>
    <row r="4" spans="1:7" ht="18.75" x14ac:dyDescent="0.4">
      <c r="A4" s="19" t="s">
        <v>85</v>
      </c>
      <c r="G4" s="20" t="s">
        <v>86</v>
      </c>
    </row>
    <row r="5" spans="1:7" ht="22.5" customHeight="1" x14ac:dyDescent="0.35">
      <c r="A5" s="21" t="s">
        <v>87</v>
      </c>
      <c r="B5" s="21" t="s">
        <v>88</v>
      </c>
      <c r="C5" s="21" t="s">
        <v>89</v>
      </c>
      <c r="D5" s="21" t="s">
        <v>90</v>
      </c>
      <c r="E5" s="21" t="s">
        <v>82</v>
      </c>
      <c r="F5" s="22" t="s">
        <v>91</v>
      </c>
      <c r="G5" s="22" t="s">
        <v>92</v>
      </c>
    </row>
    <row r="6" spans="1:7" ht="18" customHeight="1" x14ac:dyDescent="0.35">
      <c r="A6" s="23" t="s">
        <v>93</v>
      </c>
      <c r="B6" s="24">
        <v>219114208</v>
      </c>
      <c r="C6" s="24"/>
      <c r="D6" s="24"/>
      <c r="E6" s="24"/>
      <c r="F6" s="25">
        <v>219114208</v>
      </c>
      <c r="G6" s="24">
        <v>119114</v>
      </c>
    </row>
    <row r="7" spans="1:7" ht="18" customHeight="1" x14ac:dyDescent="0.35">
      <c r="A7" s="26" t="s">
        <v>94</v>
      </c>
      <c r="B7" s="24">
        <v>862198947</v>
      </c>
      <c r="C7" s="24"/>
      <c r="D7" s="24"/>
      <c r="E7" s="24">
        <v>432000000</v>
      </c>
      <c r="F7" s="25">
        <v>1294198947</v>
      </c>
      <c r="G7" s="24">
        <v>644199</v>
      </c>
    </row>
    <row r="8" spans="1:7" ht="18" customHeight="1" x14ac:dyDescent="0.35">
      <c r="A8" s="26" t="s">
        <v>95</v>
      </c>
      <c r="B8" s="24">
        <v>65684518</v>
      </c>
      <c r="C8" s="24"/>
      <c r="D8" s="24"/>
      <c r="E8" s="24"/>
      <c r="F8" s="25">
        <v>65684518</v>
      </c>
      <c r="G8" s="24">
        <v>65685</v>
      </c>
    </row>
    <row r="9" spans="1:7" ht="18" hidden="1" customHeight="1" x14ac:dyDescent="0.35">
      <c r="A9" s="23" t="s">
        <v>96</v>
      </c>
      <c r="B9" s="24"/>
      <c r="C9" s="24"/>
      <c r="D9" s="24"/>
      <c r="E9" s="24"/>
      <c r="F9" s="25">
        <v>0</v>
      </c>
      <c r="G9" s="24"/>
    </row>
    <row r="10" spans="1:7" ht="18" customHeight="1" x14ac:dyDescent="0.35">
      <c r="A10" s="26" t="s">
        <v>97</v>
      </c>
      <c r="B10" s="24">
        <v>20100534</v>
      </c>
      <c r="C10" s="24"/>
      <c r="D10" s="24"/>
      <c r="E10" s="24"/>
      <c r="F10" s="25">
        <v>20100534</v>
      </c>
      <c r="G10" s="24">
        <v>20101</v>
      </c>
    </row>
    <row r="11" spans="1:7" ht="18" customHeight="1" x14ac:dyDescent="0.35">
      <c r="A11" s="26" t="s">
        <v>98</v>
      </c>
      <c r="B11" s="24">
        <v>14104275</v>
      </c>
      <c r="C11" s="24"/>
      <c r="D11" s="24"/>
      <c r="E11" s="24"/>
      <c r="F11" s="25">
        <v>14104275</v>
      </c>
      <c r="G11" s="138">
        <v>61232</v>
      </c>
    </row>
    <row r="12" spans="1:7" ht="18" customHeight="1" x14ac:dyDescent="0.35">
      <c r="A12" s="26" t="s">
        <v>99</v>
      </c>
      <c r="B12" s="24">
        <v>47128135</v>
      </c>
      <c r="C12" s="24"/>
      <c r="D12" s="24"/>
      <c r="E12" s="24"/>
      <c r="F12" s="25">
        <v>47128135</v>
      </c>
      <c r="G12" s="140"/>
    </row>
    <row r="13" spans="1:7" ht="18" customHeight="1" x14ac:dyDescent="0.35">
      <c r="A13" s="26" t="s">
        <v>100</v>
      </c>
      <c r="B13" s="24">
        <v>6145147</v>
      </c>
      <c r="C13" s="24"/>
      <c r="D13" s="24"/>
      <c r="E13" s="24"/>
      <c r="F13" s="25">
        <v>6145147</v>
      </c>
      <c r="G13" s="138">
        <v>31329</v>
      </c>
    </row>
    <row r="14" spans="1:7" ht="18" customHeight="1" x14ac:dyDescent="0.35">
      <c r="A14" s="26" t="s">
        <v>101</v>
      </c>
      <c r="B14" s="24">
        <v>30183611</v>
      </c>
      <c r="C14" s="24"/>
      <c r="D14" s="24"/>
      <c r="E14" s="24"/>
      <c r="F14" s="25">
        <v>30183611</v>
      </c>
      <c r="G14" s="140"/>
    </row>
    <row r="15" spans="1:7" ht="18" customHeight="1" x14ac:dyDescent="0.35">
      <c r="A15" s="26" t="s">
        <v>102</v>
      </c>
      <c r="B15" s="24">
        <v>15557692</v>
      </c>
      <c r="C15" s="24"/>
      <c r="D15" s="24"/>
      <c r="E15" s="24"/>
      <c r="F15" s="25">
        <v>15557692</v>
      </c>
      <c r="G15" s="138">
        <v>145598</v>
      </c>
    </row>
    <row r="16" spans="1:7" ht="18" customHeight="1" x14ac:dyDescent="0.35">
      <c r="A16" s="26" t="s">
        <v>103</v>
      </c>
      <c r="B16" s="24">
        <v>76720840</v>
      </c>
      <c r="C16" s="24"/>
      <c r="D16" s="24"/>
      <c r="E16" s="24"/>
      <c r="F16" s="25">
        <v>76720840</v>
      </c>
      <c r="G16" s="139"/>
    </row>
    <row r="17" spans="1:7" ht="18" customHeight="1" x14ac:dyDescent="0.35">
      <c r="A17" s="26" t="s">
        <v>104</v>
      </c>
      <c r="B17" s="24">
        <v>1537796</v>
      </c>
      <c r="C17" s="24"/>
      <c r="D17" s="24"/>
      <c r="E17" s="24"/>
      <c r="F17" s="25">
        <v>1537796</v>
      </c>
      <c r="G17" s="139"/>
    </row>
    <row r="18" spans="1:7" ht="18" customHeight="1" x14ac:dyDescent="0.35">
      <c r="A18" s="26" t="s">
        <v>105</v>
      </c>
      <c r="B18" s="24">
        <v>29415643</v>
      </c>
      <c r="C18" s="24"/>
      <c r="D18" s="24"/>
      <c r="E18" s="24"/>
      <c r="F18" s="25">
        <v>29415643</v>
      </c>
      <c r="G18" s="139"/>
    </row>
    <row r="19" spans="1:7" ht="18" customHeight="1" x14ac:dyDescent="0.35">
      <c r="A19" s="26" t="s">
        <v>106</v>
      </c>
      <c r="B19" s="24">
        <v>12065656</v>
      </c>
      <c r="C19" s="24"/>
      <c r="D19" s="24"/>
      <c r="E19" s="24"/>
      <c r="F19" s="25">
        <v>12065656</v>
      </c>
      <c r="G19" s="139"/>
    </row>
    <row r="20" spans="1:7" ht="18" customHeight="1" x14ac:dyDescent="0.35">
      <c r="A20" s="26" t="s">
        <v>107</v>
      </c>
      <c r="B20" s="24">
        <v>10300000</v>
      </c>
      <c r="C20" s="24"/>
      <c r="D20" s="24"/>
      <c r="E20" s="24"/>
      <c r="F20" s="25">
        <v>10300000</v>
      </c>
      <c r="G20" s="140"/>
    </row>
    <row r="21" spans="1:7" ht="18" customHeight="1" x14ac:dyDescent="0.35">
      <c r="A21" s="26" t="s">
        <v>108</v>
      </c>
      <c r="B21" s="24">
        <v>180403392</v>
      </c>
      <c r="C21" s="24"/>
      <c r="D21" s="24"/>
      <c r="E21" s="24"/>
      <c r="F21" s="25">
        <v>180403392</v>
      </c>
      <c r="G21" s="27">
        <v>117081</v>
      </c>
    </row>
    <row r="22" spans="1:7" ht="18" customHeight="1" x14ac:dyDescent="0.35">
      <c r="A22" s="26" t="s">
        <v>109</v>
      </c>
      <c r="B22" s="24">
        <v>11284021</v>
      </c>
      <c r="C22" s="24"/>
      <c r="D22" s="24"/>
      <c r="E22" s="24"/>
      <c r="F22" s="25">
        <v>11284021</v>
      </c>
      <c r="G22" s="24">
        <v>11284</v>
      </c>
    </row>
    <row r="23" spans="1:7" ht="18" customHeight="1" x14ac:dyDescent="0.35">
      <c r="A23" s="26" t="s">
        <v>110</v>
      </c>
      <c r="B23" s="24">
        <v>53255321</v>
      </c>
      <c r="C23" s="24"/>
      <c r="D23" s="24"/>
      <c r="E23" s="24"/>
      <c r="F23" s="25">
        <v>53255321</v>
      </c>
      <c r="G23" s="138">
        <v>63099</v>
      </c>
    </row>
    <row r="24" spans="1:7" ht="18" customHeight="1" x14ac:dyDescent="0.35">
      <c r="A24" s="26" t="s">
        <v>111</v>
      </c>
      <c r="B24" s="24">
        <v>9843221</v>
      </c>
      <c r="C24" s="24"/>
      <c r="D24" s="24"/>
      <c r="E24" s="24"/>
      <c r="F24" s="25">
        <v>9843221</v>
      </c>
      <c r="G24" s="140"/>
    </row>
    <row r="25" spans="1:7" ht="18" customHeight="1" x14ac:dyDescent="0.35">
      <c r="A25" s="26" t="s">
        <v>112</v>
      </c>
      <c r="B25" s="24">
        <v>3496841</v>
      </c>
      <c r="C25" s="24"/>
      <c r="D25" s="24"/>
      <c r="E25" s="24"/>
      <c r="F25" s="25">
        <v>3496841</v>
      </c>
      <c r="G25" s="24">
        <v>3497</v>
      </c>
    </row>
    <row r="26" spans="1:7" ht="18" customHeight="1" x14ac:dyDescent="0.35">
      <c r="A26" s="26" t="s">
        <v>113</v>
      </c>
      <c r="B26" s="24">
        <v>62542240</v>
      </c>
      <c r="C26" s="24"/>
      <c r="D26" s="24"/>
      <c r="E26" s="24"/>
      <c r="F26" s="25">
        <v>62542240</v>
      </c>
      <c r="G26" s="24">
        <v>62542</v>
      </c>
    </row>
    <row r="27" spans="1:7" ht="18" customHeight="1" x14ac:dyDescent="0.35">
      <c r="A27" s="26" t="s">
        <v>114</v>
      </c>
      <c r="B27" s="24">
        <v>29571467</v>
      </c>
      <c r="C27" s="24"/>
      <c r="D27" s="24"/>
      <c r="E27" s="24"/>
      <c r="F27" s="25">
        <v>29571467</v>
      </c>
      <c r="G27" s="24">
        <v>29571</v>
      </c>
    </row>
    <row r="28" spans="1:7" ht="18" customHeight="1" x14ac:dyDescent="0.35">
      <c r="A28" s="26" t="s">
        <v>115</v>
      </c>
      <c r="B28" s="24">
        <v>109353592</v>
      </c>
      <c r="C28" s="24"/>
      <c r="D28" s="24"/>
      <c r="E28" s="24"/>
      <c r="F28" s="25">
        <v>109353592</v>
      </c>
      <c r="G28" s="24">
        <v>109354</v>
      </c>
    </row>
    <row r="29" spans="1:7" ht="18" customHeight="1" x14ac:dyDescent="0.35">
      <c r="A29" s="26" t="s">
        <v>116</v>
      </c>
      <c r="B29" s="24">
        <v>8656852</v>
      </c>
      <c r="C29" s="24"/>
      <c r="D29" s="24"/>
      <c r="E29" s="24"/>
      <c r="F29" s="25">
        <v>8656852</v>
      </c>
      <c r="G29" s="24">
        <v>8657</v>
      </c>
    </row>
    <row r="30" spans="1:7" ht="18" customHeight="1" x14ac:dyDescent="0.35">
      <c r="A30" s="26" t="s">
        <v>117</v>
      </c>
      <c r="B30" s="24">
        <v>42071169</v>
      </c>
      <c r="C30" s="24"/>
      <c r="D30" s="24"/>
      <c r="E30" s="24"/>
      <c r="F30" s="25">
        <v>42071169</v>
      </c>
      <c r="G30" s="24"/>
    </row>
    <row r="31" spans="1:7" ht="18" customHeight="1" x14ac:dyDescent="0.35">
      <c r="A31" s="26" t="s">
        <v>118</v>
      </c>
      <c r="B31" s="24">
        <v>20288301</v>
      </c>
      <c r="C31" s="24"/>
      <c r="D31" s="24"/>
      <c r="E31" s="24"/>
      <c r="F31" s="25">
        <v>20288301</v>
      </c>
      <c r="G31" s="138">
        <v>128597</v>
      </c>
    </row>
    <row r="32" spans="1:7" ht="18" customHeight="1" x14ac:dyDescent="0.35">
      <c r="A32" s="26" t="s">
        <v>119</v>
      </c>
      <c r="B32" s="24">
        <v>7094627</v>
      </c>
      <c r="C32" s="24"/>
      <c r="D32" s="24"/>
      <c r="E32" s="24"/>
      <c r="F32" s="25">
        <v>7094627</v>
      </c>
      <c r="G32" s="139"/>
    </row>
    <row r="33" spans="1:7" ht="18" customHeight="1" x14ac:dyDescent="0.35">
      <c r="A33" s="26" t="s">
        <v>120</v>
      </c>
      <c r="B33" s="24">
        <v>3338242</v>
      </c>
      <c r="C33" s="24"/>
      <c r="D33" s="24"/>
      <c r="E33" s="24"/>
      <c r="F33" s="25">
        <v>3338242</v>
      </c>
      <c r="G33" s="139"/>
    </row>
    <row r="34" spans="1:7" ht="18" customHeight="1" x14ac:dyDescent="0.35">
      <c r="A34" s="26" t="s">
        <v>121</v>
      </c>
      <c r="B34" s="24">
        <v>4485405</v>
      </c>
      <c r="C34" s="24"/>
      <c r="D34" s="24"/>
      <c r="E34" s="24"/>
      <c r="F34" s="25">
        <v>4485405</v>
      </c>
      <c r="G34" s="139"/>
    </row>
    <row r="35" spans="1:7" ht="18" customHeight="1" x14ac:dyDescent="0.35">
      <c r="A35" s="26" t="s">
        <v>122</v>
      </c>
      <c r="B35" s="24">
        <v>80001769</v>
      </c>
      <c r="C35" s="24"/>
      <c r="D35" s="24"/>
      <c r="E35" s="24"/>
      <c r="F35" s="25">
        <v>80001769</v>
      </c>
      <c r="G35" s="139"/>
    </row>
    <row r="36" spans="1:7" ht="18" customHeight="1" x14ac:dyDescent="0.35">
      <c r="A36" s="26" t="s">
        <v>123</v>
      </c>
      <c r="B36" s="24">
        <v>13388938</v>
      </c>
      <c r="C36" s="24"/>
      <c r="D36" s="24"/>
      <c r="E36" s="24"/>
      <c r="F36" s="25">
        <v>13388938</v>
      </c>
      <c r="G36" s="140"/>
    </row>
    <row r="37" spans="1:7" ht="18" customHeight="1" x14ac:dyDescent="0.35">
      <c r="A37" s="26" t="s">
        <v>124</v>
      </c>
      <c r="B37" s="24">
        <v>13815250</v>
      </c>
      <c r="C37" s="24"/>
      <c r="D37" s="24"/>
      <c r="E37" s="24"/>
      <c r="F37" s="25">
        <v>13815250</v>
      </c>
      <c r="G37" s="138">
        <v>36998</v>
      </c>
    </row>
    <row r="38" spans="1:7" ht="18" customHeight="1" x14ac:dyDescent="0.35">
      <c r="A38" s="26" t="s">
        <v>125</v>
      </c>
      <c r="B38" s="24">
        <v>21703771</v>
      </c>
      <c r="C38" s="24"/>
      <c r="D38" s="24"/>
      <c r="E38" s="24"/>
      <c r="F38" s="25">
        <v>21703771</v>
      </c>
      <c r="G38" s="139"/>
    </row>
    <row r="39" spans="1:7" ht="18" customHeight="1" x14ac:dyDescent="0.35">
      <c r="A39" s="26" t="s">
        <v>126</v>
      </c>
      <c r="B39" s="24">
        <v>163554</v>
      </c>
      <c r="C39" s="24"/>
      <c r="D39" s="24"/>
      <c r="E39" s="24"/>
      <c r="F39" s="25">
        <v>163554</v>
      </c>
      <c r="G39" s="139"/>
    </row>
    <row r="40" spans="1:7" ht="18" customHeight="1" x14ac:dyDescent="0.35">
      <c r="A40" s="26" t="s">
        <v>127</v>
      </c>
      <c r="B40" s="24">
        <v>1315000</v>
      </c>
      <c r="C40" s="24"/>
      <c r="D40" s="24"/>
      <c r="E40" s="24"/>
      <c r="F40" s="25">
        <v>1315000</v>
      </c>
      <c r="G40" s="140"/>
    </row>
    <row r="41" spans="1:7" ht="18" customHeight="1" x14ac:dyDescent="0.35">
      <c r="A41" s="26" t="s">
        <v>128</v>
      </c>
      <c r="B41" s="24">
        <v>27679633</v>
      </c>
      <c r="C41" s="24"/>
      <c r="D41" s="24"/>
      <c r="E41" s="24"/>
      <c r="F41" s="25">
        <v>27679633</v>
      </c>
      <c r="G41" s="24">
        <v>27680</v>
      </c>
    </row>
    <row r="42" spans="1:7" ht="18" customHeight="1" x14ac:dyDescent="0.35">
      <c r="A42" s="26" t="s">
        <v>129</v>
      </c>
      <c r="B42" s="24">
        <v>422786674</v>
      </c>
      <c r="C42" s="24"/>
      <c r="D42" s="24"/>
      <c r="E42" s="24"/>
      <c r="F42" s="25">
        <v>422786674</v>
      </c>
      <c r="G42" s="24">
        <v>422787</v>
      </c>
    </row>
    <row r="43" spans="1:7" ht="18" customHeight="1" x14ac:dyDescent="0.35">
      <c r="A43" s="26" t="s">
        <v>130</v>
      </c>
      <c r="B43" s="24">
        <v>8524589</v>
      </c>
      <c r="C43" s="24"/>
      <c r="D43" s="24"/>
      <c r="E43" s="24"/>
      <c r="F43" s="25">
        <v>8524589</v>
      </c>
      <c r="G43" s="24">
        <v>8524</v>
      </c>
    </row>
    <row r="44" spans="1:7" ht="18" customHeight="1" x14ac:dyDescent="0.35">
      <c r="A44" s="26" t="s">
        <v>131</v>
      </c>
      <c r="B44" s="24">
        <v>42157557</v>
      </c>
      <c r="C44" s="24"/>
      <c r="D44" s="24"/>
      <c r="E44" s="24"/>
      <c r="F44" s="25">
        <v>42157557</v>
      </c>
      <c r="G44" s="24">
        <v>42158</v>
      </c>
    </row>
    <row r="45" spans="1:7" ht="18" hidden="1" customHeight="1" x14ac:dyDescent="0.35">
      <c r="A45" s="26" t="s">
        <v>132</v>
      </c>
      <c r="B45" s="24"/>
      <c r="C45" s="24"/>
      <c r="D45" s="24"/>
      <c r="E45" s="24"/>
      <c r="F45" s="25">
        <v>0</v>
      </c>
      <c r="G45" s="24"/>
    </row>
    <row r="46" spans="1:7" ht="18" customHeight="1" x14ac:dyDescent="0.35">
      <c r="A46" s="26" t="s">
        <v>133</v>
      </c>
      <c r="B46" s="24">
        <v>30000</v>
      </c>
      <c r="C46" s="24"/>
      <c r="D46" s="24"/>
      <c r="E46" s="24"/>
      <c r="F46" s="25">
        <v>30000</v>
      </c>
      <c r="G46" s="24"/>
    </row>
    <row r="47" spans="1:7" ht="18" customHeight="1" x14ac:dyDescent="0.35">
      <c r="A47" s="23" t="s">
        <v>134</v>
      </c>
      <c r="B47" s="24">
        <v>9845307</v>
      </c>
      <c r="C47" s="24"/>
      <c r="D47" s="24"/>
      <c r="E47" s="24">
        <v>154693</v>
      </c>
      <c r="F47" s="25">
        <v>10000000</v>
      </c>
      <c r="G47" s="24">
        <v>10000</v>
      </c>
    </row>
    <row r="48" spans="1:7" ht="18" customHeight="1" x14ac:dyDescent="0.35">
      <c r="A48" s="28" t="s">
        <v>135</v>
      </c>
      <c r="B48" s="24">
        <v>27953508</v>
      </c>
      <c r="C48" s="24"/>
      <c r="D48" s="24"/>
      <c r="E48" s="24"/>
      <c r="F48" s="25">
        <v>27953508</v>
      </c>
      <c r="G48" s="24"/>
    </row>
    <row r="49" spans="1:7" ht="18" customHeight="1" x14ac:dyDescent="0.35">
      <c r="A49" s="23" t="s">
        <v>136</v>
      </c>
      <c r="B49" s="24">
        <v>1256146453</v>
      </c>
      <c r="C49" s="24">
        <v>298299000</v>
      </c>
      <c r="D49" s="24"/>
      <c r="E49" s="24"/>
      <c r="F49" s="25">
        <v>1554445453</v>
      </c>
      <c r="G49" s="24">
        <v>2044445</v>
      </c>
    </row>
    <row r="50" spans="1:7" ht="18" customHeight="1" x14ac:dyDescent="0.35">
      <c r="A50" s="23" t="s">
        <v>137</v>
      </c>
      <c r="B50" s="24">
        <v>1097995362</v>
      </c>
      <c r="C50" s="24"/>
      <c r="D50" s="24"/>
      <c r="E50" s="24"/>
      <c r="F50" s="25">
        <v>1097995362</v>
      </c>
      <c r="G50" s="24">
        <v>1129446</v>
      </c>
    </row>
    <row r="51" spans="1:7" ht="18" customHeight="1" x14ac:dyDescent="0.35">
      <c r="A51" s="23" t="s">
        <v>138</v>
      </c>
      <c r="B51" s="24">
        <v>1019058186</v>
      </c>
      <c r="C51" s="24"/>
      <c r="D51" s="24"/>
      <c r="E51" s="24"/>
      <c r="F51" s="25">
        <v>1019058186</v>
      </c>
      <c r="G51" s="24">
        <v>1019058</v>
      </c>
    </row>
    <row r="52" spans="1:7" ht="18" customHeight="1" x14ac:dyDescent="0.35">
      <c r="A52" s="29" t="s">
        <v>139</v>
      </c>
      <c r="B52" s="30">
        <v>5998507244</v>
      </c>
      <c r="C52" s="30">
        <v>298299000</v>
      </c>
      <c r="D52" s="30">
        <v>0</v>
      </c>
      <c r="E52" s="30">
        <v>432154693</v>
      </c>
      <c r="F52" s="30">
        <v>6728960937</v>
      </c>
      <c r="G52" s="30">
        <v>6362036</v>
      </c>
    </row>
    <row r="54" spans="1:7" ht="18" customHeight="1" x14ac:dyDescent="0.35">
      <c r="E54" s="29" t="s">
        <v>140</v>
      </c>
      <c r="F54" s="31">
        <v>219114208</v>
      </c>
    </row>
    <row r="55" spans="1:7" ht="18" customHeight="1" x14ac:dyDescent="0.35">
      <c r="E55" s="29" t="s">
        <v>141</v>
      </c>
      <c r="F55" s="31">
        <v>2838347728</v>
      </c>
    </row>
    <row r="56" spans="1:7" ht="18" customHeight="1" x14ac:dyDescent="0.35">
      <c r="E56" s="29" t="s">
        <v>142</v>
      </c>
      <c r="F56" s="31">
        <v>3671499001</v>
      </c>
    </row>
    <row r="57" spans="1:7" ht="18" customHeight="1" x14ac:dyDescent="0.35">
      <c r="E57" s="29" t="s">
        <v>143</v>
      </c>
      <c r="F57" s="31">
        <v>6728960937</v>
      </c>
    </row>
  </sheetData>
  <mergeCells count="6">
    <mergeCell ref="G37:G40"/>
    <mergeCell ref="G11:G12"/>
    <mergeCell ref="G13:G14"/>
    <mergeCell ref="G15:G20"/>
    <mergeCell ref="G23:G24"/>
    <mergeCell ref="G31:G36"/>
  </mergeCells>
  <phoneticPr fontId="1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A9" sqref="A9:A10"/>
    </sheetView>
  </sheetViews>
  <sheetFormatPr defaultColWidth="8" defaultRowHeight="15.75" x14ac:dyDescent="0.35"/>
  <cols>
    <col min="1" max="1" width="27.75" style="33" customWidth="1"/>
    <col min="2" max="6" width="17.875" style="33" customWidth="1"/>
    <col min="7" max="16384" width="8" style="33"/>
  </cols>
  <sheetData>
    <row r="1" spans="1:6" ht="30" x14ac:dyDescent="0.6">
      <c r="A1" s="32" t="s">
        <v>144</v>
      </c>
    </row>
    <row r="2" spans="1:6" ht="18.75" x14ac:dyDescent="0.4">
      <c r="A2" s="34" t="s">
        <v>145</v>
      </c>
    </row>
    <row r="3" spans="1:6" ht="18.75" x14ac:dyDescent="0.4">
      <c r="A3" s="34" t="s">
        <v>146</v>
      </c>
    </row>
    <row r="4" spans="1:6" ht="18.75" x14ac:dyDescent="0.4">
      <c r="A4" s="35" t="s">
        <v>85</v>
      </c>
      <c r="F4" s="36" t="s">
        <v>86</v>
      </c>
    </row>
    <row r="5" spans="1:6" ht="22.5" customHeight="1" x14ac:dyDescent="0.35">
      <c r="A5" s="141" t="s">
        <v>147</v>
      </c>
      <c r="B5" s="141" t="s">
        <v>148</v>
      </c>
      <c r="C5" s="141"/>
      <c r="D5" s="141" t="s">
        <v>149</v>
      </c>
      <c r="E5" s="141"/>
      <c r="F5" s="142" t="s">
        <v>150</v>
      </c>
    </row>
    <row r="6" spans="1:6" ht="22.5" customHeight="1" x14ac:dyDescent="0.35">
      <c r="A6" s="141"/>
      <c r="B6" s="37" t="s">
        <v>151</v>
      </c>
      <c r="C6" s="38" t="s">
        <v>152</v>
      </c>
      <c r="D6" s="37" t="s">
        <v>151</v>
      </c>
      <c r="E6" s="38" t="s">
        <v>152</v>
      </c>
      <c r="F6" s="141"/>
    </row>
    <row r="7" spans="1:6" ht="18" customHeight="1" x14ac:dyDescent="0.35">
      <c r="A7" s="39" t="s">
        <v>153</v>
      </c>
      <c r="B7" s="40">
        <v>210000</v>
      </c>
      <c r="C7" s="40"/>
      <c r="D7" s="40"/>
      <c r="E7" s="40"/>
      <c r="F7" s="41">
        <f t="shared" ref="F7:F13" si="0">+B7+D7</f>
        <v>210000</v>
      </c>
    </row>
    <row r="8" spans="1:6" ht="18" customHeight="1" x14ac:dyDescent="0.35">
      <c r="A8" s="39" t="s">
        <v>154</v>
      </c>
      <c r="B8" s="40">
        <v>1150000</v>
      </c>
      <c r="C8" s="40"/>
      <c r="D8" s="40"/>
      <c r="E8" s="40"/>
      <c r="F8" s="41">
        <f t="shared" si="0"/>
        <v>1150000</v>
      </c>
    </row>
    <row r="9" spans="1:6" ht="18" customHeight="1" x14ac:dyDescent="0.35">
      <c r="A9" s="39" t="s">
        <v>155</v>
      </c>
      <c r="B9" s="40">
        <v>445000000</v>
      </c>
      <c r="C9" s="40"/>
      <c r="D9" s="40"/>
      <c r="E9" s="40"/>
      <c r="F9" s="41">
        <f t="shared" si="0"/>
        <v>445000000</v>
      </c>
    </row>
    <row r="10" spans="1:6" ht="18" customHeight="1" x14ac:dyDescent="0.35">
      <c r="A10" s="39" t="s">
        <v>156</v>
      </c>
      <c r="B10" s="40">
        <v>600000</v>
      </c>
      <c r="C10" s="40"/>
      <c r="D10" s="40"/>
      <c r="E10" s="40"/>
      <c r="F10" s="41">
        <f t="shared" si="0"/>
        <v>600000</v>
      </c>
    </row>
    <row r="11" spans="1:6" ht="18" customHeight="1" x14ac:dyDescent="0.35">
      <c r="A11" s="39" t="s">
        <v>157</v>
      </c>
      <c r="B11" s="40">
        <v>1570000</v>
      </c>
      <c r="C11" s="40"/>
      <c r="D11" s="40"/>
      <c r="E11" s="40"/>
      <c r="F11" s="41">
        <f t="shared" si="0"/>
        <v>1570000</v>
      </c>
    </row>
    <row r="12" spans="1:6" ht="18" customHeight="1" x14ac:dyDescent="0.35">
      <c r="A12" s="39" t="s">
        <v>158</v>
      </c>
      <c r="B12" s="40">
        <v>480000</v>
      </c>
      <c r="C12" s="40"/>
      <c r="D12" s="40"/>
      <c r="E12" s="40"/>
      <c r="F12" s="41">
        <f t="shared" si="0"/>
        <v>480000</v>
      </c>
    </row>
    <row r="13" spans="1:6" ht="18" customHeight="1" x14ac:dyDescent="0.35">
      <c r="A13" s="39" t="s">
        <v>159</v>
      </c>
      <c r="B13" s="40">
        <v>20926100</v>
      </c>
      <c r="C13" s="40"/>
      <c r="D13" s="40"/>
      <c r="E13" s="40"/>
      <c r="F13" s="41">
        <f t="shared" si="0"/>
        <v>20926100</v>
      </c>
    </row>
    <row r="14" spans="1:6" ht="18" customHeight="1" x14ac:dyDescent="0.35">
      <c r="A14" s="39"/>
      <c r="B14" s="40"/>
      <c r="C14" s="40"/>
      <c r="D14" s="40"/>
      <c r="E14" s="40"/>
      <c r="F14" s="40"/>
    </row>
    <row r="15" spans="1:6" ht="18" customHeight="1" x14ac:dyDescent="0.35">
      <c r="A15" s="42" t="s">
        <v>139</v>
      </c>
      <c r="B15" s="41">
        <f>SUM(B7:B14)</f>
        <v>469936100</v>
      </c>
      <c r="C15" s="41">
        <f>SUM(C7:C14)</f>
        <v>0</v>
      </c>
      <c r="D15" s="41">
        <f>SUM(D7:D14)</f>
        <v>0</v>
      </c>
      <c r="E15" s="41">
        <f>SUM(E7:E14)</f>
        <v>0</v>
      </c>
      <c r="F15" s="41">
        <f>SUM(F7:F14)</f>
        <v>469936100</v>
      </c>
    </row>
  </sheetData>
  <mergeCells count="4">
    <mergeCell ref="A5:A6"/>
    <mergeCell ref="B5:C5"/>
    <mergeCell ref="D5:E5"/>
    <mergeCell ref="F5:F6"/>
  </mergeCells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zoomScaleSheetLayoutView="110" workbookViewId="0">
      <selection activeCell="B10" sqref="B10"/>
    </sheetView>
  </sheetViews>
  <sheetFormatPr defaultColWidth="8" defaultRowHeight="15.75" x14ac:dyDescent="0.35"/>
  <cols>
    <col min="1" max="1" width="27.75" style="33" customWidth="1"/>
    <col min="2" max="3" width="17.875" style="33" customWidth="1"/>
    <col min="4" max="4" width="11.125" style="33" customWidth="1"/>
    <col min="5" max="16384" width="8" style="33"/>
  </cols>
  <sheetData>
    <row r="1" spans="1:3" ht="30" x14ac:dyDescent="0.6">
      <c r="A1" s="32" t="s">
        <v>160</v>
      </c>
    </row>
    <row r="2" spans="1:3" ht="18.75" x14ac:dyDescent="0.4">
      <c r="A2" s="34" t="s">
        <v>84</v>
      </c>
    </row>
    <row r="3" spans="1:3" ht="18.75" x14ac:dyDescent="0.4">
      <c r="A3" s="34" t="s">
        <v>73</v>
      </c>
    </row>
    <row r="4" spans="1:3" ht="18.75" x14ac:dyDescent="0.4">
      <c r="A4" s="34" t="s">
        <v>161</v>
      </c>
      <c r="C4" s="36" t="s">
        <v>86</v>
      </c>
    </row>
    <row r="5" spans="1:3" ht="22.5" customHeight="1" x14ac:dyDescent="0.35">
      <c r="A5" s="37" t="s">
        <v>147</v>
      </c>
      <c r="B5" s="37" t="s">
        <v>151</v>
      </c>
      <c r="C5" s="37" t="s">
        <v>162</v>
      </c>
    </row>
    <row r="6" spans="1:3" ht="18" hidden="1" customHeight="1" x14ac:dyDescent="0.35">
      <c r="A6" s="39" t="s">
        <v>163</v>
      </c>
      <c r="B6" s="43"/>
      <c r="C6" s="43"/>
    </row>
    <row r="7" spans="1:3" ht="18" hidden="1" customHeight="1" x14ac:dyDescent="0.35">
      <c r="A7" s="44" t="s">
        <v>164</v>
      </c>
      <c r="B7" s="45"/>
      <c r="C7" s="45"/>
    </row>
    <row r="8" spans="1:3" ht="18" hidden="1" customHeight="1" thickBot="1" x14ac:dyDescent="0.4">
      <c r="A8" s="46" t="s">
        <v>165</v>
      </c>
      <c r="B8" s="47">
        <v>0</v>
      </c>
      <c r="C8" s="47">
        <v>0</v>
      </c>
    </row>
    <row r="9" spans="1:3" ht="18" customHeight="1" x14ac:dyDescent="0.35">
      <c r="A9" s="44" t="s">
        <v>166</v>
      </c>
      <c r="B9" s="40"/>
      <c r="C9" s="48"/>
    </row>
    <row r="10" spans="1:3" ht="18" customHeight="1" x14ac:dyDescent="0.35">
      <c r="A10" s="39" t="s">
        <v>167</v>
      </c>
      <c r="B10" s="40"/>
      <c r="C10" s="40"/>
    </row>
    <row r="11" spans="1:3" ht="18" customHeight="1" x14ac:dyDescent="0.35">
      <c r="A11" s="39" t="s">
        <v>168</v>
      </c>
      <c r="B11" s="41">
        <v>140487507</v>
      </c>
      <c r="C11" s="41">
        <v>9704015</v>
      </c>
    </row>
    <row r="12" spans="1:3" ht="18" customHeight="1" x14ac:dyDescent="0.35">
      <c r="A12" s="39" t="s">
        <v>169</v>
      </c>
      <c r="B12" s="41">
        <v>6854200</v>
      </c>
      <c r="C12" s="41">
        <v>473446</v>
      </c>
    </row>
    <row r="13" spans="1:3" ht="18" customHeight="1" x14ac:dyDescent="0.35">
      <c r="A13" s="39" t="s">
        <v>170</v>
      </c>
      <c r="B13" s="41">
        <v>210527691</v>
      </c>
      <c r="C13" s="41">
        <v>14541961</v>
      </c>
    </row>
    <row r="14" spans="1:3" ht="18" customHeight="1" x14ac:dyDescent="0.35">
      <c r="A14" s="39" t="s">
        <v>171</v>
      </c>
      <c r="B14" s="41">
        <v>10794299</v>
      </c>
      <c r="C14" s="41">
        <v>745604</v>
      </c>
    </row>
    <row r="15" spans="1:3" ht="18" customHeight="1" x14ac:dyDescent="0.35">
      <c r="A15" s="39" t="s">
        <v>172</v>
      </c>
      <c r="B15" s="41">
        <v>0</v>
      </c>
      <c r="C15" s="41">
        <v>0</v>
      </c>
    </row>
    <row r="16" spans="1:3" ht="18" customHeight="1" x14ac:dyDescent="0.35">
      <c r="A16" s="39" t="s">
        <v>173</v>
      </c>
      <c r="B16" s="41">
        <v>36404035</v>
      </c>
      <c r="C16" s="41">
        <v>2514567</v>
      </c>
    </row>
    <row r="17" spans="1:3" ht="18" customHeight="1" x14ac:dyDescent="0.35">
      <c r="A17" s="39" t="s">
        <v>174</v>
      </c>
      <c r="B17" s="41">
        <v>406293327</v>
      </c>
      <c r="C17" s="41">
        <v>28377454</v>
      </c>
    </row>
    <row r="18" spans="1:3" ht="18" customHeight="1" x14ac:dyDescent="0.35">
      <c r="A18" s="42" t="s">
        <v>175</v>
      </c>
      <c r="B18" s="41">
        <v>811361059</v>
      </c>
      <c r="C18" s="41">
        <v>56357047</v>
      </c>
    </row>
    <row r="19" spans="1:3" ht="18" hidden="1" customHeight="1" x14ac:dyDescent="0.35">
      <c r="A19" s="39" t="s">
        <v>176</v>
      </c>
      <c r="B19" s="40"/>
      <c r="C19" s="40"/>
    </row>
    <row r="20" spans="1:3" ht="18" hidden="1" customHeight="1" x14ac:dyDescent="0.35">
      <c r="A20" s="39" t="s">
        <v>177</v>
      </c>
      <c r="B20" s="40"/>
      <c r="C20" s="40"/>
    </row>
    <row r="21" spans="1:3" ht="18" hidden="1" customHeight="1" x14ac:dyDescent="0.35">
      <c r="A21" s="39" t="s">
        <v>178</v>
      </c>
      <c r="B21" s="40"/>
      <c r="C21" s="40"/>
    </row>
    <row r="22" spans="1:3" ht="18" hidden="1" customHeight="1" x14ac:dyDescent="0.35">
      <c r="A22" s="39" t="s">
        <v>179</v>
      </c>
      <c r="B22" s="40"/>
      <c r="C22" s="40"/>
    </row>
    <row r="23" spans="1:3" ht="18" hidden="1" customHeight="1" x14ac:dyDescent="0.35">
      <c r="A23" s="39" t="s">
        <v>180</v>
      </c>
      <c r="B23" s="40"/>
      <c r="C23" s="40"/>
    </row>
    <row r="24" spans="1:3" ht="18" hidden="1" customHeight="1" x14ac:dyDescent="0.35">
      <c r="A24" s="39" t="s">
        <v>181</v>
      </c>
      <c r="B24" s="40"/>
      <c r="C24" s="40"/>
    </row>
    <row r="25" spans="1:3" ht="18" hidden="1" customHeight="1" x14ac:dyDescent="0.35">
      <c r="A25" s="39" t="s">
        <v>182</v>
      </c>
      <c r="B25" s="40"/>
      <c r="C25" s="40"/>
    </row>
    <row r="26" spans="1:3" ht="18" hidden="1" customHeight="1" x14ac:dyDescent="0.35">
      <c r="A26" s="39" t="s">
        <v>183</v>
      </c>
      <c r="B26" s="40"/>
      <c r="C26" s="40"/>
    </row>
    <row r="27" spans="1:3" ht="18" hidden="1" customHeight="1" x14ac:dyDescent="0.35">
      <c r="A27" s="39" t="s">
        <v>184</v>
      </c>
      <c r="B27" s="40"/>
      <c r="C27" s="40"/>
    </row>
    <row r="28" spans="1:3" ht="18" hidden="1" customHeight="1" x14ac:dyDescent="0.35">
      <c r="A28" s="39" t="s">
        <v>185</v>
      </c>
      <c r="B28" s="40"/>
      <c r="C28" s="40"/>
    </row>
    <row r="29" spans="1:3" ht="18" hidden="1" customHeight="1" x14ac:dyDescent="0.35">
      <c r="A29" s="42" t="s">
        <v>186</v>
      </c>
      <c r="B29" s="49">
        <v>0</v>
      </c>
      <c r="C29" s="40"/>
    </row>
    <row r="30" spans="1:3" ht="18" customHeight="1" x14ac:dyDescent="0.35">
      <c r="A30" s="50" t="s">
        <v>187</v>
      </c>
      <c r="B30" s="51">
        <v>811361059</v>
      </c>
      <c r="C30" s="51">
        <v>56357047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zoomScale="110" zoomScaleNormal="110" zoomScaleSheetLayoutView="100" workbookViewId="0">
      <selection activeCell="B112" sqref="B112"/>
    </sheetView>
  </sheetViews>
  <sheetFormatPr defaultColWidth="8" defaultRowHeight="18.75" x14ac:dyDescent="0.4"/>
  <cols>
    <col min="1" max="1" width="27.75" customWidth="1"/>
    <col min="2" max="3" width="17.875" customWidth="1"/>
  </cols>
  <sheetData>
    <row r="1" spans="1:3" ht="30" x14ac:dyDescent="0.6">
      <c r="A1" s="32" t="s">
        <v>188</v>
      </c>
      <c r="B1" s="33"/>
      <c r="C1" s="33"/>
    </row>
    <row r="2" spans="1:3" x14ac:dyDescent="0.4">
      <c r="A2" s="34" t="s">
        <v>145</v>
      </c>
      <c r="B2" s="33"/>
      <c r="C2" s="33"/>
    </row>
    <row r="3" spans="1:3" x14ac:dyDescent="0.4">
      <c r="A3" s="34" t="s">
        <v>73</v>
      </c>
      <c r="B3" s="33"/>
      <c r="C3" s="33"/>
    </row>
    <row r="4" spans="1:3" x14ac:dyDescent="0.4">
      <c r="A4" s="34" t="s">
        <v>189</v>
      </c>
      <c r="B4" s="33"/>
      <c r="C4" s="36" t="s">
        <v>86</v>
      </c>
    </row>
    <row r="5" spans="1:3" ht="22.5" customHeight="1" x14ac:dyDescent="0.4">
      <c r="A5" s="37" t="s">
        <v>147</v>
      </c>
      <c r="B5" s="37" t="s">
        <v>151</v>
      </c>
      <c r="C5" s="37" t="s">
        <v>162</v>
      </c>
    </row>
    <row r="6" spans="1:3" ht="18" hidden="1" customHeight="1" x14ac:dyDescent="0.4">
      <c r="A6" s="39" t="s">
        <v>163</v>
      </c>
      <c r="B6" s="43"/>
      <c r="C6" s="43"/>
    </row>
    <row r="7" spans="1:3" ht="18" hidden="1" customHeight="1" x14ac:dyDescent="0.4">
      <c r="A7" s="44" t="s">
        <v>164</v>
      </c>
      <c r="B7" s="45"/>
      <c r="C7" s="45"/>
    </row>
    <row r="8" spans="1:3" ht="18" hidden="1" customHeight="1" thickBot="1" x14ac:dyDescent="0.45">
      <c r="A8" s="46" t="s">
        <v>165</v>
      </c>
      <c r="B8" s="47">
        <v>0</v>
      </c>
      <c r="C8" s="52">
        <v>0</v>
      </c>
    </row>
    <row r="9" spans="1:3" ht="18" customHeight="1" x14ac:dyDescent="0.4">
      <c r="A9" s="44" t="s">
        <v>166</v>
      </c>
      <c r="B9" s="43"/>
      <c r="C9" s="45"/>
    </row>
    <row r="10" spans="1:3" ht="18" customHeight="1" x14ac:dyDescent="0.4">
      <c r="A10" s="39" t="s">
        <v>190</v>
      </c>
      <c r="B10" s="43"/>
      <c r="C10" s="43"/>
    </row>
    <row r="11" spans="1:3" ht="18" customHeight="1" x14ac:dyDescent="0.4">
      <c r="A11" s="39" t="s">
        <v>191</v>
      </c>
      <c r="B11" s="41">
        <v>55289352</v>
      </c>
      <c r="C11" s="41">
        <v>2915081</v>
      </c>
    </row>
    <row r="12" spans="1:3" ht="18" customHeight="1" x14ac:dyDescent="0.4">
      <c r="A12" s="39" t="s">
        <v>192</v>
      </c>
      <c r="B12" s="41">
        <v>1693600</v>
      </c>
      <c r="C12" s="41">
        <v>89294</v>
      </c>
    </row>
    <row r="13" spans="1:3" ht="18" customHeight="1" x14ac:dyDescent="0.4">
      <c r="A13" s="39" t="s">
        <v>170</v>
      </c>
      <c r="B13" s="41">
        <v>53675549</v>
      </c>
      <c r="C13" s="41">
        <v>2829995</v>
      </c>
    </row>
    <row r="14" spans="1:3" ht="18" customHeight="1" x14ac:dyDescent="0.4">
      <c r="A14" s="39" t="s">
        <v>171</v>
      </c>
      <c r="B14" s="41">
        <v>3514856</v>
      </c>
      <c r="C14" s="41">
        <v>185318</v>
      </c>
    </row>
    <row r="15" spans="1:3" ht="18" customHeight="1" x14ac:dyDescent="0.4">
      <c r="A15" s="39" t="s">
        <v>172</v>
      </c>
      <c r="B15" s="41">
        <v>0</v>
      </c>
      <c r="C15" s="41">
        <v>0</v>
      </c>
    </row>
    <row r="16" spans="1:3" ht="18" customHeight="1" x14ac:dyDescent="0.4">
      <c r="A16" s="39" t="s">
        <v>173</v>
      </c>
      <c r="B16" s="41">
        <v>8654009</v>
      </c>
      <c r="C16" s="41">
        <v>456275</v>
      </c>
    </row>
    <row r="17" spans="1:3" ht="18" customHeight="1" x14ac:dyDescent="0.4">
      <c r="A17" s="39" t="s">
        <v>193</v>
      </c>
      <c r="B17" s="41">
        <v>52617</v>
      </c>
      <c r="C17" s="41">
        <v>2774</v>
      </c>
    </row>
    <row r="18" spans="1:3" ht="18" customHeight="1" x14ac:dyDescent="0.4">
      <c r="A18" s="39" t="s">
        <v>194</v>
      </c>
      <c r="B18" s="41">
        <v>381470</v>
      </c>
      <c r="C18" s="41">
        <v>20113</v>
      </c>
    </row>
    <row r="19" spans="1:3" ht="18" hidden="1" customHeight="1" x14ac:dyDescent="0.4">
      <c r="A19" s="39" t="s">
        <v>195</v>
      </c>
      <c r="B19" s="41"/>
      <c r="C19" s="41"/>
    </row>
    <row r="20" spans="1:3" ht="18" hidden="1" customHeight="1" x14ac:dyDescent="0.4">
      <c r="A20" s="53" t="s">
        <v>196</v>
      </c>
      <c r="B20" s="54"/>
      <c r="C20" s="54"/>
    </row>
    <row r="21" spans="1:3" ht="18" hidden="1" customHeight="1" x14ac:dyDescent="0.4">
      <c r="A21" s="53" t="s">
        <v>197</v>
      </c>
      <c r="B21" s="54"/>
      <c r="C21" s="54"/>
    </row>
    <row r="22" spans="1:3" ht="18" hidden="1" customHeight="1" x14ac:dyDescent="0.4">
      <c r="A22" s="44" t="s">
        <v>198</v>
      </c>
      <c r="B22" s="55"/>
      <c r="C22" s="55"/>
    </row>
    <row r="23" spans="1:3" ht="18" hidden="1" customHeight="1" x14ac:dyDescent="0.4">
      <c r="A23" s="44" t="s">
        <v>199</v>
      </c>
      <c r="B23" s="56"/>
      <c r="C23" s="57"/>
    </row>
    <row r="24" spans="1:3" ht="18" hidden="1" customHeight="1" x14ac:dyDescent="0.4">
      <c r="A24" s="44" t="s">
        <v>200</v>
      </c>
      <c r="B24" s="56"/>
      <c r="C24" s="57"/>
    </row>
    <row r="25" spans="1:3" ht="18" hidden="1" customHeight="1" x14ac:dyDescent="0.4">
      <c r="A25" s="44" t="s">
        <v>201</v>
      </c>
      <c r="B25" s="56"/>
      <c r="C25" s="57"/>
    </row>
    <row r="26" spans="1:3" ht="18" hidden="1" customHeight="1" x14ac:dyDescent="0.4">
      <c r="A26" s="44" t="s">
        <v>202</v>
      </c>
      <c r="B26" s="56"/>
      <c r="C26" s="57"/>
    </row>
    <row r="27" spans="1:3" ht="18" customHeight="1" x14ac:dyDescent="0.4">
      <c r="A27" s="44" t="s">
        <v>174</v>
      </c>
      <c r="B27" s="56">
        <v>91910736</v>
      </c>
      <c r="C27" s="57">
        <v>491214.91235150298</v>
      </c>
    </row>
    <row r="28" spans="1:3" ht="18" customHeight="1" x14ac:dyDescent="0.4">
      <c r="A28" s="58" t="s">
        <v>175</v>
      </c>
      <c r="B28" s="56">
        <v>215172189</v>
      </c>
      <c r="C28" s="41">
        <v>6990064.912351503</v>
      </c>
    </row>
    <row r="29" spans="1:3" ht="18" customHeight="1" x14ac:dyDescent="0.4">
      <c r="A29" s="44" t="s">
        <v>203</v>
      </c>
      <c r="B29" s="56"/>
      <c r="C29" s="57"/>
    </row>
    <row r="30" spans="1:3" ht="18" customHeight="1" x14ac:dyDescent="0.4">
      <c r="A30" s="44" t="s">
        <v>204</v>
      </c>
      <c r="B30" s="56">
        <v>192883</v>
      </c>
      <c r="C30" s="57">
        <v>10170</v>
      </c>
    </row>
    <row r="31" spans="1:3" ht="18" customHeight="1" x14ac:dyDescent="0.4">
      <c r="A31" s="44" t="s">
        <v>205</v>
      </c>
      <c r="B31" s="56">
        <v>0</v>
      </c>
      <c r="C31" s="57">
        <v>0</v>
      </c>
    </row>
    <row r="32" spans="1:3" ht="18" customHeight="1" x14ac:dyDescent="0.4">
      <c r="A32" s="44" t="s">
        <v>206</v>
      </c>
      <c r="B32" s="56">
        <v>31967287</v>
      </c>
      <c r="C32" s="57">
        <v>1685447</v>
      </c>
    </row>
    <row r="33" spans="1:3" ht="18" customHeight="1" x14ac:dyDescent="0.4">
      <c r="A33" s="44" t="s">
        <v>207</v>
      </c>
      <c r="B33" s="56">
        <v>0</v>
      </c>
      <c r="C33" s="57">
        <v>0</v>
      </c>
    </row>
    <row r="34" spans="1:3" ht="18" customHeight="1" x14ac:dyDescent="0.4">
      <c r="A34" s="44" t="s">
        <v>208</v>
      </c>
      <c r="B34" s="56">
        <v>121000</v>
      </c>
      <c r="C34" s="57">
        <v>6380</v>
      </c>
    </row>
    <row r="35" spans="1:3" ht="18" customHeight="1" x14ac:dyDescent="0.4">
      <c r="A35" s="59" t="s">
        <v>209</v>
      </c>
      <c r="B35" s="56">
        <v>49176493</v>
      </c>
      <c r="C35" s="57">
        <v>2592787</v>
      </c>
    </row>
    <row r="36" spans="1:3" ht="18" customHeight="1" x14ac:dyDescent="0.4">
      <c r="A36" s="44" t="s">
        <v>210</v>
      </c>
      <c r="B36" s="56">
        <v>2014920</v>
      </c>
      <c r="C36" s="57">
        <v>106235</v>
      </c>
    </row>
    <row r="37" spans="1:3" ht="18" customHeight="1" x14ac:dyDescent="0.4">
      <c r="A37" s="44" t="s">
        <v>211</v>
      </c>
      <c r="B37" s="56">
        <v>0</v>
      </c>
      <c r="C37" s="57">
        <v>0</v>
      </c>
    </row>
    <row r="38" spans="1:3" ht="18" customHeight="1" x14ac:dyDescent="0.4">
      <c r="A38" s="44" t="s">
        <v>212</v>
      </c>
      <c r="B38" s="56">
        <v>17025</v>
      </c>
      <c r="C38" s="57">
        <v>898</v>
      </c>
    </row>
    <row r="39" spans="1:3" ht="18" customHeight="1" x14ac:dyDescent="0.4">
      <c r="A39" s="44" t="s">
        <v>213</v>
      </c>
      <c r="B39" s="56">
        <v>0</v>
      </c>
      <c r="C39" s="57">
        <v>0</v>
      </c>
    </row>
    <row r="40" spans="1:3" ht="18" customHeight="1" x14ac:dyDescent="0.4">
      <c r="A40" s="44" t="s">
        <v>214</v>
      </c>
      <c r="B40" s="56">
        <v>44600</v>
      </c>
      <c r="C40" s="57">
        <v>2351</v>
      </c>
    </row>
    <row r="41" spans="1:3" ht="18" customHeight="1" x14ac:dyDescent="0.4">
      <c r="A41" s="44" t="s">
        <v>215</v>
      </c>
      <c r="B41" s="56">
        <v>5711926</v>
      </c>
      <c r="C41" s="57">
        <v>36532.172134826003</v>
      </c>
    </row>
    <row r="42" spans="1:3" ht="18" customHeight="1" x14ac:dyDescent="0.4">
      <c r="A42" s="44" t="s">
        <v>216</v>
      </c>
      <c r="B42" s="56">
        <v>255267520</v>
      </c>
      <c r="C42" s="57">
        <v>5500000</v>
      </c>
    </row>
    <row r="43" spans="1:3" ht="18" customHeight="1" x14ac:dyDescent="0.4">
      <c r="A43" s="44" t="s">
        <v>217</v>
      </c>
      <c r="B43" s="56">
        <v>378131240</v>
      </c>
      <c r="C43" s="57">
        <v>5370000</v>
      </c>
    </row>
    <row r="44" spans="1:3" ht="18" customHeight="1" x14ac:dyDescent="0.4">
      <c r="A44" s="44" t="s">
        <v>218</v>
      </c>
      <c r="B44" s="56">
        <v>2824176793</v>
      </c>
      <c r="C44" s="57">
        <v>6126850</v>
      </c>
    </row>
    <row r="45" spans="1:3" ht="18" hidden="1" customHeight="1" x14ac:dyDescent="0.4">
      <c r="A45" s="44"/>
      <c r="B45" s="56"/>
      <c r="C45" s="57"/>
    </row>
    <row r="46" spans="1:3" ht="18" customHeight="1" thickBot="1" x14ac:dyDescent="0.45">
      <c r="A46" s="46" t="s">
        <v>219</v>
      </c>
      <c r="B46" s="60">
        <v>3546821687</v>
      </c>
      <c r="C46" s="61">
        <v>21437650.172134824</v>
      </c>
    </row>
    <row r="47" spans="1:3" ht="18" customHeight="1" thickTop="1" thickBot="1" x14ac:dyDescent="0.45">
      <c r="A47" s="62" t="s">
        <v>220</v>
      </c>
      <c r="B47" s="63">
        <v>-202830834</v>
      </c>
      <c r="C47" s="64"/>
    </row>
    <row r="48" spans="1:3" ht="18" customHeight="1" thickTop="1" x14ac:dyDescent="0.4">
      <c r="A48" s="65" t="s">
        <v>187</v>
      </c>
      <c r="B48" s="66">
        <v>3559163042</v>
      </c>
      <c r="C48" s="67">
        <v>28427715.084486328</v>
      </c>
    </row>
    <row r="49" spans="1:3" ht="18" hidden="1" customHeight="1" x14ac:dyDescent="0.4">
      <c r="A49" s="44"/>
      <c r="B49" s="68"/>
      <c r="C49" s="69"/>
    </row>
    <row r="50" spans="1:3" ht="18" hidden="1" customHeight="1" x14ac:dyDescent="0.4">
      <c r="A50" s="70" t="s">
        <v>221</v>
      </c>
      <c r="B50" s="71">
        <v>0</v>
      </c>
      <c r="C50" s="71">
        <v>0</v>
      </c>
    </row>
    <row r="51" spans="1:3" ht="18" hidden="1" customHeight="1" x14ac:dyDescent="0.4">
      <c r="A51" s="44" t="s">
        <v>222</v>
      </c>
      <c r="B51" s="68"/>
      <c r="C51" s="69"/>
    </row>
    <row r="52" spans="1:3" ht="18" hidden="1" customHeight="1" x14ac:dyDescent="0.4">
      <c r="A52" s="44" t="s">
        <v>223</v>
      </c>
      <c r="B52" s="68"/>
      <c r="C52" s="69"/>
    </row>
    <row r="53" spans="1:3" ht="18" hidden="1" customHeight="1" x14ac:dyDescent="0.4">
      <c r="A53" s="44" t="s">
        <v>176</v>
      </c>
      <c r="B53" s="68"/>
      <c r="C53" s="69"/>
    </row>
    <row r="54" spans="1:3" ht="18" hidden="1" customHeight="1" x14ac:dyDescent="0.4">
      <c r="A54" s="44" t="s">
        <v>224</v>
      </c>
      <c r="B54" s="68"/>
      <c r="C54" s="69"/>
    </row>
    <row r="55" spans="1:3" ht="18" hidden="1" customHeight="1" x14ac:dyDescent="0.4">
      <c r="A55" s="44"/>
      <c r="B55" s="68"/>
      <c r="C55" s="72"/>
    </row>
    <row r="56" spans="1:3" ht="18" hidden="1" customHeight="1" x14ac:dyDescent="0.4">
      <c r="A56" s="70" t="s">
        <v>225</v>
      </c>
      <c r="B56" s="71">
        <v>0</v>
      </c>
      <c r="C56" s="71">
        <v>0</v>
      </c>
    </row>
    <row r="57" spans="1:3" ht="18" hidden="1" customHeight="1" x14ac:dyDescent="0.4">
      <c r="A57" s="44" t="s">
        <v>222</v>
      </c>
      <c r="B57" s="68"/>
      <c r="C57" s="69"/>
    </row>
    <row r="58" spans="1:3" ht="18" hidden="1" customHeight="1" x14ac:dyDescent="0.4">
      <c r="A58" s="44" t="s">
        <v>223</v>
      </c>
      <c r="B58" s="68"/>
      <c r="C58" s="69"/>
    </row>
    <row r="59" spans="1:3" ht="18" hidden="1" customHeight="1" x14ac:dyDescent="0.4">
      <c r="A59" s="44" t="s">
        <v>176</v>
      </c>
      <c r="B59" s="68"/>
      <c r="C59" s="69"/>
    </row>
    <row r="60" spans="1:3" ht="18" hidden="1" customHeight="1" x14ac:dyDescent="0.4">
      <c r="A60" s="44" t="s">
        <v>226</v>
      </c>
      <c r="B60" s="68"/>
      <c r="C60" s="69"/>
    </row>
    <row r="61" spans="1:3" ht="18" hidden="1" customHeight="1" x14ac:dyDescent="0.4">
      <c r="A61" s="44"/>
      <c r="B61" s="68"/>
      <c r="C61" s="69"/>
    </row>
    <row r="62" spans="1:3" ht="18" hidden="1" customHeight="1" x14ac:dyDescent="0.4">
      <c r="A62" s="70" t="s">
        <v>227</v>
      </c>
      <c r="B62" s="71">
        <v>0</v>
      </c>
      <c r="C62" s="71">
        <v>0</v>
      </c>
    </row>
    <row r="63" spans="1:3" ht="18" hidden="1" customHeight="1" x14ac:dyDescent="0.4">
      <c r="A63" s="44" t="s">
        <v>222</v>
      </c>
      <c r="B63" s="68"/>
      <c r="C63" s="69"/>
    </row>
    <row r="64" spans="1:3" ht="18" hidden="1" customHeight="1" x14ac:dyDescent="0.4">
      <c r="A64" s="44" t="s">
        <v>228</v>
      </c>
      <c r="B64" s="68"/>
      <c r="C64" s="69"/>
    </row>
    <row r="65" spans="1:3" ht="18" hidden="1" customHeight="1" x14ac:dyDescent="0.4">
      <c r="A65" s="44"/>
      <c r="B65" s="68"/>
      <c r="C65" s="69"/>
    </row>
    <row r="66" spans="1:3" ht="18" hidden="1" customHeight="1" x14ac:dyDescent="0.4">
      <c r="A66" s="44" t="s">
        <v>176</v>
      </c>
      <c r="B66" s="68"/>
      <c r="C66" s="69"/>
    </row>
    <row r="67" spans="1:3" ht="18" hidden="1" customHeight="1" x14ac:dyDescent="0.4">
      <c r="A67" s="44" t="s">
        <v>229</v>
      </c>
      <c r="B67" s="68"/>
      <c r="C67" s="69"/>
    </row>
    <row r="68" spans="1:3" ht="18" hidden="1" customHeight="1" x14ac:dyDescent="0.4">
      <c r="A68" s="44" t="s">
        <v>219</v>
      </c>
      <c r="B68" s="68"/>
      <c r="C68" s="69"/>
    </row>
    <row r="69" spans="1:3" ht="18" hidden="1" customHeight="1" x14ac:dyDescent="0.4">
      <c r="A69" s="44"/>
      <c r="B69" s="68"/>
      <c r="C69" s="69"/>
    </row>
    <row r="70" spans="1:3" ht="18" hidden="1" customHeight="1" x14ac:dyDescent="0.4">
      <c r="A70" s="70" t="s">
        <v>230</v>
      </c>
      <c r="B70" s="71">
        <v>0</v>
      </c>
      <c r="C70" s="73">
        <v>0</v>
      </c>
    </row>
    <row r="71" spans="1:3" ht="18" hidden="1" customHeight="1" x14ac:dyDescent="0.4">
      <c r="A71" s="44" t="s">
        <v>231</v>
      </c>
      <c r="B71" s="68"/>
      <c r="C71" s="69"/>
    </row>
    <row r="72" spans="1:3" ht="18" hidden="1" customHeight="1" x14ac:dyDescent="0.4">
      <c r="A72" s="44" t="s">
        <v>232</v>
      </c>
      <c r="B72" s="68"/>
      <c r="C72" s="69"/>
    </row>
    <row r="73" spans="1:3" ht="18" hidden="1" customHeight="1" x14ac:dyDescent="0.4">
      <c r="A73" s="44" t="s">
        <v>233</v>
      </c>
      <c r="B73" s="68"/>
      <c r="C73" s="73">
        <v>0</v>
      </c>
    </row>
    <row r="74" spans="1:3" ht="18" hidden="1" customHeight="1" x14ac:dyDescent="0.4">
      <c r="A74" s="44" t="s">
        <v>234</v>
      </c>
      <c r="B74" s="68"/>
      <c r="C74" s="73">
        <v>0</v>
      </c>
    </row>
    <row r="75" spans="1:3" ht="18" hidden="1" customHeight="1" x14ac:dyDescent="0.4">
      <c r="A75" s="44" t="s">
        <v>235</v>
      </c>
      <c r="B75" s="68"/>
      <c r="C75" s="73">
        <v>0</v>
      </c>
    </row>
    <row r="76" spans="1:3" ht="18" hidden="1" customHeight="1" x14ac:dyDescent="0.4">
      <c r="A76" s="44" t="s">
        <v>219</v>
      </c>
      <c r="B76" s="71">
        <v>0</v>
      </c>
      <c r="C76" s="69"/>
    </row>
    <row r="77" spans="1:3" ht="18" hidden="1" customHeight="1" x14ac:dyDescent="0.4">
      <c r="A77" s="44" t="s">
        <v>236</v>
      </c>
      <c r="B77" s="68"/>
      <c r="C77" s="69"/>
    </row>
    <row r="78" spans="1:3" ht="18" hidden="1" customHeight="1" x14ac:dyDescent="0.4">
      <c r="A78" s="44" t="s">
        <v>237</v>
      </c>
      <c r="B78" s="68"/>
      <c r="C78" s="73">
        <v>0</v>
      </c>
    </row>
    <row r="79" spans="1:3" ht="18" hidden="1" customHeight="1" x14ac:dyDescent="0.4">
      <c r="A79" s="44" t="s">
        <v>234</v>
      </c>
      <c r="B79" s="68"/>
      <c r="C79" s="73">
        <v>0</v>
      </c>
    </row>
    <row r="80" spans="1:3" ht="18" hidden="1" customHeight="1" x14ac:dyDescent="0.4">
      <c r="A80" s="44" t="s">
        <v>238</v>
      </c>
      <c r="B80" s="68"/>
      <c r="C80" s="73">
        <v>0</v>
      </c>
    </row>
    <row r="81" spans="1:3" ht="18" hidden="1" customHeight="1" x14ac:dyDescent="0.4">
      <c r="A81" s="44" t="s">
        <v>219</v>
      </c>
      <c r="B81" s="71">
        <v>0</v>
      </c>
      <c r="C81" s="69"/>
    </row>
    <row r="82" spans="1:3" ht="18" hidden="1" customHeight="1" x14ac:dyDescent="0.4">
      <c r="A82" s="44" t="s">
        <v>239</v>
      </c>
      <c r="B82" s="68"/>
      <c r="C82" s="69"/>
    </row>
    <row r="83" spans="1:3" ht="18" hidden="1" customHeight="1" x14ac:dyDescent="0.4">
      <c r="A83" s="44" t="s">
        <v>240</v>
      </c>
      <c r="B83" s="68"/>
      <c r="C83" s="73">
        <v>0</v>
      </c>
    </row>
    <row r="84" spans="1:3" ht="18" hidden="1" customHeight="1" x14ac:dyDescent="0.4">
      <c r="A84" s="44" t="s">
        <v>241</v>
      </c>
      <c r="B84" s="68"/>
      <c r="C84" s="73">
        <v>0</v>
      </c>
    </row>
    <row r="85" spans="1:3" ht="18" hidden="1" customHeight="1" x14ac:dyDescent="0.4">
      <c r="A85" s="44" t="s">
        <v>219</v>
      </c>
      <c r="B85" s="71">
        <v>0</v>
      </c>
      <c r="C85" s="69"/>
    </row>
    <row r="86" spans="1:3" ht="18" hidden="1" customHeight="1" x14ac:dyDescent="0.4">
      <c r="A86" s="44"/>
      <c r="B86" s="68"/>
      <c r="C86" s="69"/>
    </row>
    <row r="87" spans="1:3" ht="18" hidden="1" customHeight="1" x14ac:dyDescent="0.4">
      <c r="A87" s="70" t="s">
        <v>242</v>
      </c>
      <c r="B87" s="71">
        <v>0</v>
      </c>
      <c r="C87" s="74"/>
    </row>
    <row r="88" spans="1:3" ht="18" hidden="1" customHeight="1" x14ac:dyDescent="0.4">
      <c r="A88" s="44" t="s">
        <v>243</v>
      </c>
      <c r="B88" s="68"/>
      <c r="C88" s="69"/>
    </row>
    <row r="89" spans="1:3" ht="18" hidden="1" customHeight="1" x14ac:dyDescent="0.4">
      <c r="A89" s="44"/>
      <c r="B89" s="68"/>
      <c r="C89" s="69"/>
    </row>
    <row r="90" spans="1:3" ht="18" hidden="1" customHeight="1" x14ac:dyDescent="0.4">
      <c r="A90" s="70" t="s">
        <v>244</v>
      </c>
      <c r="B90" s="71">
        <v>0</v>
      </c>
      <c r="C90" s="74"/>
    </row>
    <row r="91" spans="1:3" ht="18" hidden="1" customHeight="1" x14ac:dyDescent="0.4">
      <c r="A91" s="44" t="s">
        <v>245</v>
      </c>
      <c r="B91" s="68"/>
      <c r="C91" s="69"/>
    </row>
    <row r="92" spans="1:3" ht="18" hidden="1" customHeight="1" x14ac:dyDescent="0.4">
      <c r="A92" s="44"/>
      <c r="B92" s="68"/>
      <c r="C92" s="69"/>
    </row>
    <row r="93" spans="1:3" ht="18" hidden="1" customHeight="1" x14ac:dyDescent="0.4">
      <c r="A93" s="44"/>
      <c r="B93" s="68"/>
      <c r="C93" s="69"/>
    </row>
    <row r="94" spans="1:3" ht="18" hidden="1" customHeight="1" x14ac:dyDescent="0.4">
      <c r="A94" s="70" t="s">
        <v>246</v>
      </c>
      <c r="B94" s="71">
        <v>0</v>
      </c>
      <c r="C94" s="74"/>
    </row>
    <row r="95" spans="1:3" ht="18" hidden="1" customHeight="1" x14ac:dyDescent="0.4">
      <c r="A95" s="44" t="s">
        <v>247</v>
      </c>
      <c r="B95" s="68"/>
      <c r="C95" s="69"/>
    </row>
    <row r="96" spans="1:3" ht="18" hidden="1" customHeight="1" x14ac:dyDescent="0.4">
      <c r="A96" s="44"/>
      <c r="B96" s="68"/>
      <c r="C96" s="69"/>
    </row>
    <row r="97" spans="1:3" ht="18" hidden="1" customHeight="1" x14ac:dyDescent="0.4">
      <c r="A97" s="39" t="s">
        <v>248</v>
      </c>
      <c r="B97" s="75">
        <v>3559163042</v>
      </c>
      <c r="C97" s="73">
        <v>28427715.084486328</v>
      </c>
    </row>
    <row r="98" spans="1:3" ht="18" hidden="1" customHeight="1" x14ac:dyDescent="0.4">
      <c r="A98" s="44"/>
      <c r="B98" s="68"/>
      <c r="C98" s="69"/>
    </row>
    <row r="99" spans="1:3" ht="18" hidden="1" customHeight="1" x14ac:dyDescent="0.4">
      <c r="A99" s="44"/>
      <c r="B99" s="68"/>
      <c r="C99" s="69"/>
    </row>
    <row r="100" spans="1:3" ht="18" hidden="1" customHeight="1" x14ac:dyDescent="0.4">
      <c r="A100" s="44"/>
      <c r="B100" s="68"/>
      <c r="C100" s="69"/>
    </row>
    <row r="101" spans="1:3" ht="18" hidden="1" customHeight="1" x14ac:dyDescent="0.4">
      <c r="A101" s="44"/>
      <c r="B101" s="68"/>
      <c r="C101" s="69"/>
    </row>
    <row r="102" spans="1:3" ht="18" hidden="1" customHeight="1" x14ac:dyDescent="0.4">
      <c r="A102" s="44"/>
      <c r="B102" s="68"/>
      <c r="C102" s="69"/>
    </row>
    <row r="103" spans="1:3" ht="18" hidden="1" customHeight="1" x14ac:dyDescent="0.4">
      <c r="A103" s="44"/>
      <c r="B103" s="68"/>
      <c r="C103" s="69"/>
    </row>
    <row r="104" spans="1:3" ht="18" hidden="1" customHeight="1" thickBot="1" x14ac:dyDescent="0.45">
      <c r="A104" s="46" t="s">
        <v>165</v>
      </c>
      <c r="B104" s="76">
        <v>307082925</v>
      </c>
      <c r="C104" s="40"/>
    </row>
    <row r="105" spans="1:3" ht="18" hidden="1" customHeight="1" thickTop="1" x14ac:dyDescent="0.4">
      <c r="A105" s="42" t="s">
        <v>249</v>
      </c>
      <c r="B105" s="75">
        <v>3559163042</v>
      </c>
      <c r="C105" s="40"/>
    </row>
    <row r="106" spans="1:3" hidden="1" x14ac:dyDescent="0.4">
      <c r="A106" s="33"/>
      <c r="B106" s="33"/>
      <c r="C106" s="77"/>
    </row>
    <row r="107" spans="1:3" hidden="1" x14ac:dyDescent="0.4">
      <c r="A107" s="33"/>
      <c r="B107" s="33"/>
      <c r="C107" s="33"/>
    </row>
    <row r="108" spans="1:3" x14ac:dyDescent="0.4">
      <c r="A108" s="33"/>
      <c r="B108" s="33"/>
      <c r="C108" s="33"/>
    </row>
  </sheetData>
  <phoneticPr fontId="1"/>
  <pageMargins left="0.39370078740157483" right="0.39370078740157483" top="0.39370078740157483" bottom="0.39370078740157483" header="0.19685039370078741" footer="0.19685039370078741"/>
  <pageSetup paperSize="9" scale="78" fitToWidth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Normal="100" zoomScaleSheetLayoutView="100" workbookViewId="0">
      <selection activeCell="C21" sqref="C21"/>
    </sheetView>
  </sheetViews>
  <sheetFormatPr defaultColWidth="8" defaultRowHeight="15.75" outlineLevelCol="1" x14ac:dyDescent="0.35"/>
  <cols>
    <col min="1" max="1" width="18.75" style="33" customWidth="1"/>
    <col min="2" max="2" width="13.375" style="33" customWidth="1"/>
    <col min="3" max="3" width="15.25" style="33" customWidth="1"/>
    <col min="4" max="7" width="13.375" style="33" customWidth="1"/>
    <col min="8" max="10" width="13.375" style="33" hidden="1" customWidth="1" outlineLevel="1"/>
    <col min="11" max="11" width="13.375" style="33" customWidth="1" collapsed="1"/>
    <col min="12" max="16384" width="8" style="33"/>
  </cols>
  <sheetData>
    <row r="1" spans="1:12" ht="30" x14ac:dyDescent="0.6">
      <c r="A1" s="32" t="s">
        <v>250</v>
      </c>
    </row>
    <row r="2" spans="1:12" ht="18.75" x14ac:dyDescent="0.4">
      <c r="A2" s="34" t="s">
        <v>145</v>
      </c>
    </row>
    <row r="3" spans="1:12" ht="18.75" x14ac:dyDescent="0.4">
      <c r="A3" s="78" t="s">
        <v>73</v>
      </c>
    </row>
    <row r="4" spans="1:12" ht="18.75" x14ac:dyDescent="0.4">
      <c r="A4" s="34" t="s">
        <v>251</v>
      </c>
    </row>
    <row r="5" spans="1:12" ht="18.75" x14ac:dyDescent="0.4">
      <c r="B5" s="79"/>
      <c r="C5" s="80"/>
      <c r="K5" s="36" t="s">
        <v>86</v>
      </c>
    </row>
    <row r="6" spans="1:12" ht="22.5" customHeight="1" x14ac:dyDescent="0.35">
      <c r="A6" s="141" t="s">
        <v>87</v>
      </c>
      <c r="B6" s="143" t="s">
        <v>252</v>
      </c>
      <c r="C6" s="81"/>
      <c r="D6" s="141" t="s">
        <v>253</v>
      </c>
      <c r="E6" s="142" t="s">
        <v>254</v>
      </c>
      <c r="F6" s="141" t="s">
        <v>255</v>
      </c>
      <c r="G6" s="142" t="s">
        <v>256</v>
      </c>
      <c r="H6" s="143" t="s">
        <v>257</v>
      </c>
      <c r="I6" s="82"/>
      <c r="J6" s="83"/>
      <c r="K6" s="141" t="s">
        <v>82</v>
      </c>
    </row>
    <row r="7" spans="1:12" ht="22.5" customHeight="1" x14ac:dyDescent="0.35">
      <c r="A7" s="141"/>
      <c r="B7" s="141"/>
      <c r="C7" s="84" t="s">
        <v>258</v>
      </c>
      <c r="D7" s="141"/>
      <c r="E7" s="141"/>
      <c r="F7" s="141"/>
      <c r="G7" s="141"/>
      <c r="H7" s="141"/>
      <c r="I7" s="37" t="s">
        <v>259</v>
      </c>
      <c r="J7" s="37" t="s">
        <v>260</v>
      </c>
      <c r="K7" s="141"/>
    </row>
    <row r="8" spans="1:12" ht="18" customHeight="1" x14ac:dyDescent="0.35">
      <c r="A8" s="39" t="s">
        <v>261</v>
      </c>
      <c r="B8" s="43">
        <v>84918779744</v>
      </c>
      <c r="C8" s="85">
        <v>11824999904</v>
      </c>
      <c r="D8" s="43">
        <v>16113304369</v>
      </c>
      <c r="E8" s="43">
        <v>27330152753</v>
      </c>
      <c r="F8" s="43">
        <v>22596557000</v>
      </c>
      <c r="G8" s="43">
        <v>17340636942</v>
      </c>
      <c r="H8" s="43">
        <v>0</v>
      </c>
      <c r="I8" s="43">
        <v>0</v>
      </c>
      <c r="J8" s="43">
        <v>0</v>
      </c>
      <c r="K8" s="43">
        <v>1538128680</v>
      </c>
      <c r="L8" s="86"/>
    </row>
    <row r="9" spans="1:12" ht="18" customHeight="1" x14ac:dyDescent="0.35">
      <c r="A9" s="39" t="s">
        <v>262</v>
      </c>
      <c r="B9" s="43">
        <v>5333021214</v>
      </c>
      <c r="C9" s="85">
        <v>458169387</v>
      </c>
      <c r="D9" s="43">
        <v>432685614</v>
      </c>
      <c r="E9" s="43">
        <v>780000000</v>
      </c>
      <c r="F9" s="43">
        <v>1701184600</v>
      </c>
      <c r="G9" s="43">
        <v>2419151000</v>
      </c>
      <c r="H9" s="43">
        <v>0</v>
      </c>
      <c r="I9" s="43">
        <v>0</v>
      </c>
      <c r="J9" s="43">
        <v>0</v>
      </c>
      <c r="K9" s="43">
        <v>0</v>
      </c>
      <c r="L9" s="86"/>
    </row>
    <row r="10" spans="1:12" ht="18" customHeight="1" x14ac:dyDescent="0.35">
      <c r="A10" s="39" t="s">
        <v>263</v>
      </c>
      <c r="B10" s="43">
        <v>1361461492</v>
      </c>
      <c r="C10" s="85">
        <v>112233957</v>
      </c>
      <c r="D10" s="43">
        <v>89703464</v>
      </c>
      <c r="E10" s="43">
        <v>131204628</v>
      </c>
      <c r="F10" s="43">
        <v>697641400</v>
      </c>
      <c r="G10" s="43">
        <v>442912000</v>
      </c>
      <c r="H10" s="43">
        <v>0</v>
      </c>
      <c r="I10" s="43">
        <v>0</v>
      </c>
      <c r="J10" s="43">
        <v>0</v>
      </c>
      <c r="K10" s="43">
        <v>0</v>
      </c>
      <c r="L10" s="86"/>
    </row>
    <row r="11" spans="1:12" ht="18" customHeight="1" x14ac:dyDescent="0.35">
      <c r="A11" s="39" t="s">
        <v>264</v>
      </c>
      <c r="B11" s="43">
        <v>125705901</v>
      </c>
      <c r="C11" s="85">
        <v>7535033</v>
      </c>
      <c r="D11" s="43">
        <v>12905901</v>
      </c>
      <c r="E11" s="43">
        <v>0</v>
      </c>
      <c r="F11" s="43">
        <v>112800000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86"/>
    </row>
    <row r="12" spans="1:12" ht="18" customHeight="1" x14ac:dyDescent="0.35">
      <c r="A12" s="39" t="s">
        <v>265</v>
      </c>
      <c r="B12" s="43">
        <v>11416997586</v>
      </c>
      <c r="C12" s="85">
        <v>1005370485</v>
      </c>
      <c r="D12" s="43">
        <v>1669467255</v>
      </c>
      <c r="E12" s="43">
        <v>699114539</v>
      </c>
      <c r="F12" s="43">
        <v>6488754112</v>
      </c>
      <c r="G12" s="43">
        <v>2334595000</v>
      </c>
      <c r="H12" s="43">
        <v>0</v>
      </c>
      <c r="I12" s="43">
        <v>0</v>
      </c>
      <c r="J12" s="43">
        <v>0</v>
      </c>
      <c r="K12" s="43">
        <v>225066680</v>
      </c>
      <c r="L12" s="86"/>
    </row>
    <row r="13" spans="1:12" ht="18" customHeight="1" x14ac:dyDescent="0.35">
      <c r="A13" s="39" t="s">
        <v>266</v>
      </c>
      <c r="B13" s="43">
        <v>10345568082</v>
      </c>
      <c r="C13" s="85">
        <v>957674428</v>
      </c>
      <c r="D13" s="43">
        <v>3047088</v>
      </c>
      <c r="E13" s="43">
        <v>1035052764</v>
      </c>
      <c r="F13" s="43">
        <v>5034780288</v>
      </c>
      <c r="G13" s="43">
        <v>3411385942</v>
      </c>
      <c r="H13" s="43">
        <v>0</v>
      </c>
      <c r="I13" s="43">
        <v>0</v>
      </c>
      <c r="J13" s="43">
        <v>0</v>
      </c>
      <c r="K13" s="43">
        <v>861302000</v>
      </c>
      <c r="L13" s="86"/>
    </row>
    <row r="14" spans="1:12" ht="18" customHeight="1" x14ac:dyDescent="0.35">
      <c r="A14" s="39" t="s">
        <v>267</v>
      </c>
      <c r="B14" s="87">
        <v>56336025469</v>
      </c>
      <c r="C14" s="88">
        <v>9284016614</v>
      </c>
      <c r="D14" s="43">
        <v>13905495047</v>
      </c>
      <c r="E14" s="43">
        <v>24684780822</v>
      </c>
      <c r="F14" s="43">
        <v>8561396600</v>
      </c>
      <c r="G14" s="43">
        <v>8732593000</v>
      </c>
      <c r="H14" s="43">
        <v>0</v>
      </c>
      <c r="I14" s="43">
        <v>0</v>
      </c>
      <c r="J14" s="43">
        <v>0</v>
      </c>
      <c r="K14" s="43">
        <v>451760000</v>
      </c>
      <c r="L14" s="86"/>
    </row>
    <row r="15" spans="1:12" ht="18" customHeight="1" x14ac:dyDescent="0.35">
      <c r="A15" s="39" t="s">
        <v>268</v>
      </c>
      <c r="B15" s="87">
        <v>29854297197</v>
      </c>
      <c r="C15" s="88">
        <v>2523464077</v>
      </c>
      <c r="D15" s="43">
        <v>17424697995</v>
      </c>
      <c r="E15" s="43">
        <v>2375800402</v>
      </c>
      <c r="F15" s="43">
        <v>6360415800</v>
      </c>
      <c r="G15" s="43">
        <v>3693383000</v>
      </c>
      <c r="H15" s="43">
        <v>0</v>
      </c>
      <c r="I15" s="43">
        <v>0</v>
      </c>
      <c r="J15" s="43">
        <v>0</v>
      </c>
      <c r="K15" s="43">
        <v>0</v>
      </c>
      <c r="L15" s="86"/>
    </row>
    <row r="16" spans="1:12" ht="18" customHeight="1" x14ac:dyDescent="0.35">
      <c r="A16" s="39" t="s">
        <v>269</v>
      </c>
      <c r="B16" s="87">
        <v>20843897343</v>
      </c>
      <c r="C16" s="88">
        <v>1702362081</v>
      </c>
      <c r="D16" s="43">
        <v>16875495143</v>
      </c>
      <c r="E16" s="43">
        <v>797300000</v>
      </c>
      <c r="F16" s="43">
        <v>2234603200</v>
      </c>
      <c r="G16" s="43">
        <v>936499000</v>
      </c>
      <c r="H16" s="43">
        <v>0</v>
      </c>
      <c r="I16" s="43">
        <v>0</v>
      </c>
      <c r="J16" s="43">
        <v>0</v>
      </c>
      <c r="K16" s="43">
        <v>0</v>
      </c>
      <c r="L16" s="86"/>
    </row>
    <row r="17" spans="1:12" ht="18" customHeight="1" x14ac:dyDescent="0.35">
      <c r="A17" s="39" t="s">
        <v>270</v>
      </c>
      <c r="B17" s="87">
        <v>103965508</v>
      </c>
      <c r="C17" s="88">
        <v>42391171</v>
      </c>
      <c r="D17" s="43">
        <v>103965508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86"/>
    </row>
    <row r="18" spans="1:12" ht="18" customHeight="1" x14ac:dyDescent="0.35">
      <c r="A18" s="39" t="s">
        <v>271</v>
      </c>
      <c r="B18" s="87">
        <v>2301227800</v>
      </c>
      <c r="C18" s="88">
        <v>280432800</v>
      </c>
      <c r="D18" s="43">
        <v>0</v>
      </c>
      <c r="E18" s="43">
        <v>0</v>
      </c>
      <c r="F18" s="43">
        <v>1177941800</v>
      </c>
      <c r="G18" s="43">
        <v>1123286000</v>
      </c>
      <c r="H18" s="43">
        <v>0</v>
      </c>
      <c r="I18" s="43">
        <v>0</v>
      </c>
      <c r="J18" s="43">
        <v>0</v>
      </c>
      <c r="K18" s="43">
        <v>0</v>
      </c>
      <c r="L18" s="86"/>
    </row>
    <row r="19" spans="1:12" ht="18" customHeight="1" x14ac:dyDescent="0.35">
      <c r="A19" s="39" t="s">
        <v>267</v>
      </c>
      <c r="B19" s="87">
        <v>6605206546</v>
      </c>
      <c r="C19" s="88">
        <v>498278025</v>
      </c>
      <c r="D19" s="43">
        <v>445237344</v>
      </c>
      <c r="E19" s="43">
        <v>1578500402</v>
      </c>
      <c r="F19" s="43">
        <v>2947870800</v>
      </c>
      <c r="G19" s="43">
        <v>1633598000</v>
      </c>
      <c r="H19" s="43">
        <v>0</v>
      </c>
      <c r="I19" s="43">
        <v>0</v>
      </c>
      <c r="J19" s="43">
        <v>0</v>
      </c>
      <c r="K19" s="43">
        <v>0</v>
      </c>
      <c r="L19" s="86"/>
    </row>
    <row r="20" spans="1:12" ht="18" customHeight="1" x14ac:dyDescent="0.35">
      <c r="A20" s="42" t="s">
        <v>272</v>
      </c>
      <c r="B20" s="89">
        <v>114773076941</v>
      </c>
      <c r="C20" s="90">
        <v>14348463981</v>
      </c>
      <c r="D20" s="43">
        <v>33538002364</v>
      </c>
      <c r="E20" s="43">
        <v>29705953155</v>
      </c>
      <c r="F20" s="43">
        <v>28956972800</v>
      </c>
      <c r="G20" s="43">
        <v>21034019942</v>
      </c>
      <c r="H20" s="43">
        <v>0</v>
      </c>
      <c r="I20" s="43">
        <v>0</v>
      </c>
      <c r="J20" s="43">
        <v>0</v>
      </c>
      <c r="K20" s="43">
        <v>1538128680</v>
      </c>
      <c r="L20" s="86"/>
    </row>
    <row r="21" spans="1:12" x14ac:dyDescent="0.35">
      <c r="B21" s="79"/>
      <c r="C21" s="80"/>
    </row>
    <row r="22" spans="1:12" x14ac:dyDescent="0.35">
      <c r="B22" s="91"/>
      <c r="C22" s="92"/>
    </row>
    <row r="24" spans="1:12" x14ac:dyDescent="0.35">
      <c r="B24" s="93"/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00" zoomScaleSheetLayoutView="100" workbookViewId="0">
      <selection activeCell="H12" sqref="H12:J15"/>
    </sheetView>
  </sheetViews>
  <sheetFormatPr defaultColWidth="8" defaultRowHeight="15.75" x14ac:dyDescent="0.35"/>
  <cols>
    <col min="1" max="1" width="20.625" style="33" customWidth="1"/>
    <col min="2" max="9" width="11.625" style="33" customWidth="1"/>
    <col min="10" max="16384" width="8" style="33"/>
  </cols>
  <sheetData>
    <row r="1" spans="1:11" ht="30" x14ac:dyDescent="0.6">
      <c r="A1" s="32" t="s">
        <v>273</v>
      </c>
    </row>
    <row r="2" spans="1:11" ht="18.75" x14ac:dyDescent="0.4">
      <c r="A2" s="34" t="s">
        <v>145</v>
      </c>
    </row>
    <row r="3" spans="1:11" ht="18.75" x14ac:dyDescent="0.4">
      <c r="A3" s="34" t="s">
        <v>73</v>
      </c>
    </row>
    <row r="4" spans="1:11" ht="18.75" x14ac:dyDescent="0.4">
      <c r="A4" s="34" t="s">
        <v>251</v>
      </c>
      <c r="I4" s="36" t="s">
        <v>86</v>
      </c>
    </row>
    <row r="5" spans="1:11" ht="37.5" customHeight="1" x14ac:dyDescent="0.35">
      <c r="A5" s="84" t="s">
        <v>252</v>
      </c>
      <c r="B5" s="37" t="s">
        <v>274</v>
      </c>
      <c r="C5" s="38" t="s">
        <v>275</v>
      </c>
      <c r="D5" s="38" t="s">
        <v>276</v>
      </c>
      <c r="E5" s="38" t="s">
        <v>277</v>
      </c>
      <c r="F5" s="38" t="s">
        <v>278</v>
      </c>
      <c r="G5" s="38" t="s">
        <v>279</v>
      </c>
      <c r="H5" s="37" t="s">
        <v>280</v>
      </c>
      <c r="I5" s="38" t="s">
        <v>281</v>
      </c>
    </row>
    <row r="6" spans="1:11" ht="18" customHeight="1" x14ac:dyDescent="0.35">
      <c r="A6" s="90">
        <v>114773076941</v>
      </c>
      <c r="B6" s="94">
        <v>86763316133</v>
      </c>
      <c r="C6" s="94">
        <v>13245742277</v>
      </c>
      <c r="D6" s="94">
        <v>12784581072</v>
      </c>
      <c r="E6" s="94">
        <v>658463653</v>
      </c>
      <c r="F6" s="94">
        <v>963676073</v>
      </c>
      <c r="G6" s="94">
        <v>117254368</v>
      </c>
      <c r="H6" s="94">
        <v>240043365</v>
      </c>
      <c r="I6" s="95">
        <v>7.77E-3</v>
      </c>
      <c r="K6" s="93"/>
    </row>
    <row r="8" spans="1:11" x14ac:dyDescent="0.35">
      <c r="A8" s="93"/>
    </row>
    <row r="13" spans="1:11" x14ac:dyDescent="0.35">
      <c r="B13" s="93"/>
    </row>
    <row r="15" spans="1:11" x14ac:dyDescent="0.35">
      <c r="B15" s="93"/>
    </row>
    <row r="17" spans="8:9" x14ac:dyDescent="0.35">
      <c r="H17" s="96"/>
      <c r="I17" s="97"/>
    </row>
    <row r="18" spans="8:9" x14ac:dyDescent="0.35">
      <c r="H18" s="96"/>
      <c r="I18" s="96"/>
    </row>
    <row r="19" spans="8:9" x14ac:dyDescent="0.35">
      <c r="H19" s="98"/>
      <c r="I19" s="96"/>
    </row>
    <row r="20" spans="8:9" x14ac:dyDescent="0.35">
      <c r="H20" s="98"/>
      <c r="I20" s="96"/>
    </row>
    <row r="21" spans="8:9" x14ac:dyDescent="0.35">
      <c r="H21" s="98"/>
      <c r="I21" s="96"/>
    </row>
    <row r="22" spans="8:9" x14ac:dyDescent="0.35">
      <c r="H22" s="98"/>
      <c r="I22" s="96"/>
    </row>
  </sheetData>
  <phoneticPr fontI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有形固定資産</vt:lpstr>
      <vt:lpstr>有形固定資産に係る行政目的別の明細</vt:lpstr>
      <vt:lpstr>投資及び出資金</vt:lpstr>
      <vt:lpstr>基金</vt:lpstr>
      <vt:lpstr>貸付金</vt:lpstr>
      <vt:lpstr>長期延滞債権</vt:lpstr>
      <vt:lpstr>未収金</vt:lpstr>
      <vt:lpstr>地方債等(借入先別)</vt:lpstr>
      <vt:lpstr>地方債等(利率別)</vt:lpstr>
      <vt:lpstr>地方債等(返済期間別)</vt:lpstr>
      <vt:lpstr>特定の契約条項が付された地方債等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'地方債等(借入先別)'!Print_Area</vt:lpstr>
      <vt:lpstr>'地方債等(返済期間別)'!Print_Area</vt:lpstr>
      <vt:lpstr>'地方債等(利率別)'!Print_Area</vt:lpstr>
      <vt:lpstr>長期延滞債権!Print_Area</vt:lpstr>
      <vt:lpstr>投資及び出資金!Print_Area</vt:lpstr>
      <vt:lpstr>補助金等!Print_Area</vt:lpstr>
      <vt:lpstr>有形固定資産!Print_Area</vt:lpstr>
      <vt:lpstr>基金!Print_Titles</vt:lpstr>
      <vt:lpstr>有形固定資産!Print_Titles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會田奈央</dc:creator>
  <cp:lastModifiedBy> </cp:lastModifiedBy>
  <cp:lastPrinted>2024-03-21T22:46:26Z</cp:lastPrinted>
  <dcterms:created xsi:type="dcterms:W3CDTF">2022-03-10T10:21:07Z</dcterms:created>
  <dcterms:modified xsi:type="dcterms:W3CDTF">2024-05-07T10:10:34Z</dcterms:modified>
</cp:coreProperties>
</file>